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59"/>
  </bookViews>
  <sheets>
    <sheet name="RHY" sheetId="16" r:id="rId1"/>
  </sheets>
  <calcPr calcId="145621"/>
</workbook>
</file>

<file path=xl/calcChain.xml><?xml version="1.0" encoding="utf-8"?>
<calcChain xmlns="http://schemas.openxmlformats.org/spreadsheetml/2006/main">
  <c r="E76" i="16" l="1"/>
  <c r="F68" i="16"/>
  <c r="E68" i="16"/>
  <c r="D68" i="16"/>
  <c r="J40" i="16"/>
  <c r="F34" i="16"/>
  <c r="E34" i="16"/>
  <c r="D34" i="16"/>
  <c r="F32" i="16"/>
  <c r="E32" i="16"/>
  <c r="D32" i="16"/>
  <c r="L22" i="16"/>
  <c r="K22" i="16"/>
  <c r="J22" i="16"/>
  <c r="J10" i="16"/>
  <c r="I10" i="16"/>
  <c r="H10" i="16"/>
  <c r="J46" i="16" l="1"/>
  <c r="J44" i="16" s="1"/>
  <c r="E56" i="16" s="1"/>
  <c r="D36" i="16"/>
  <c r="F36" i="16"/>
  <c r="L24" i="16"/>
  <c r="J24" i="16"/>
  <c r="K24" i="16"/>
  <c r="E36" i="16"/>
  <c r="D56" i="16" l="1"/>
  <c r="F56" i="16"/>
  <c r="J42" i="16"/>
  <c r="D52" i="16"/>
  <c r="J26" i="16"/>
  <c r="F52" i="16"/>
  <c r="L26" i="16"/>
  <c r="K26" i="16"/>
  <c r="E52" i="16"/>
  <c r="D58" i="16" l="1"/>
  <c r="H58" i="16" s="1"/>
  <c r="F58" i="16"/>
  <c r="J58" i="16" s="1"/>
  <c r="F54" i="16"/>
  <c r="J54" i="16" s="1"/>
  <c r="E54" i="16"/>
  <c r="I54" i="16" s="1"/>
  <c r="D54" i="16"/>
  <c r="H54" i="16" s="1"/>
  <c r="H52" i="16"/>
  <c r="F64" i="16"/>
  <c r="J52" i="16" l="1"/>
  <c r="E58" i="16"/>
  <c r="E64" i="16"/>
  <c r="D64" i="16"/>
  <c r="I58" i="16" l="1"/>
  <c r="I52" i="16"/>
</calcChain>
</file>

<file path=xl/sharedStrings.xml><?xml version="1.0" encoding="utf-8"?>
<sst xmlns="http://schemas.openxmlformats.org/spreadsheetml/2006/main" count="176" uniqueCount="114">
  <si>
    <t>1.</t>
  </si>
  <si>
    <t>Pinta-ala (ha)</t>
  </si>
  <si>
    <t>min</t>
  </si>
  <si>
    <t>keskim.</t>
  </si>
  <si>
    <t>max</t>
  </si>
  <si>
    <t>2.</t>
  </si>
  <si>
    <t>3.</t>
  </si>
  <si>
    <t>Arvioitu kannan sukupuolijakauma (naaraita/uros)</t>
  </si>
  <si>
    <t>4.</t>
  </si>
  <si>
    <t>Arvioitu vasatuotto (%)</t>
  </si>
  <si>
    <t>5.</t>
  </si>
  <si>
    <t>Arvioitu vasojen urososuus (%)</t>
  </si>
  <si>
    <t>Muu kuolleisuus</t>
  </si>
  <si>
    <t>6.</t>
  </si>
  <si>
    <t>7.</t>
  </si>
  <si>
    <t>8.</t>
  </si>
  <si>
    <t>9.</t>
  </si>
  <si>
    <t>10.</t>
  </si>
  <si>
    <t>11.</t>
  </si>
  <si>
    <t>Sopiva saalis osatavoitteiden saavuttamiseksi</t>
  </si>
  <si>
    <t>12.</t>
  </si>
  <si>
    <t>Saaliissa vasoja (kpl)</t>
  </si>
  <si>
    <t>Vasojen osuus saaliissa</t>
  </si>
  <si>
    <t>13.</t>
  </si>
  <si>
    <t>Saaliissa aikuisia uroksia (kpl)</t>
  </si>
  <si>
    <t>Urosten osuus aikuisista</t>
  </si>
  <si>
    <t>14.</t>
  </si>
  <si>
    <t>Saaliissa aikuisia naaraita (kpl)</t>
  </si>
  <si>
    <t>15.</t>
  </si>
  <si>
    <t>Saalis yhteensä (kpl)</t>
  </si>
  <si>
    <t>Tarvittava pyyntilupamäärä sopivan saaliin saamiseksi</t>
  </si>
  <si>
    <t>16.</t>
  </si>
  <si>
    <t>Tarvittava lupamäärä (kpl)</t>
  </si>
  <si>
    <t>17.</t>
  </si>
  <si>
    <t>Arvioitu lupien käyttöaste (%) (huomioi lupapankki, jos käytössä)</t>
  </si>
  <si>
    <t>18.</t>
  </si>
  <si>
    <t>Kokonaislupamäärä (kpl)</t>
  </si>
  <si>
    <t>Täyttöohje:</t>
  </si>
  <si>
    <t xml:space="preserve">1. </t>
  </si>
  <si>
    <t xml:space="preserve">2. </t>
  </si>
  <si>
    <t>Arvio vasojen urososuudesta (yleensä 51 - 53 %)</t>
  </si>
  <si>
    <t>Sopivan saaliin perusteella laskettu tarvittava pyyntilupamäärä</t>
  </si>
  <si>
    <t>Aiempien vuosien perusteella arvioutu lupien käyttöaste, jossa mahdollinen lupapankki huomioitu</t>
  </si>
  <si>
    <t>Kokonaislupamäärä</t>
  </si>
  <si>
    <t>kanta</t>
  </si>
  <si>
    <t>Vuoden osatavoitteet jäävälle kannalle</t>
  </si>
  <si>
    <t>Vertailu viime vuoden pyyntilupamäärään</t>
  </si>
  <si>
    <t>19.</t>
  </si>
  <si>
    <t>20.</t>
  </si>
  <si>
    <t>21.</t>
  </si>
  <si>
    <t>Käytetty lupamäärä viime vuonna (kpl)</t>
  </si>
  <si>
    <t>Lupien käyttöaste viime vuonna (%)</t>
  </si>
  <si>
    <t>Myönnetty lupamäärä viime vuonna (kpl)</t>
  </si>
  <si>
    <t>Viime vuoden lupamäärällä ei ole merkitystä laskettaessa tämän vuoden verotuksen,</t>
  </si>
  <si>
    <t>suuntaa antavana lukuna arvioitaessa tämän vuoden käyttöasteen</t>
  </si>
  <si>
    <t>Viime vuoden myönnetty lupamäärä</t>
  </si>
  <si>
    <t>keskimääräinen kannan koko on sopivin käyttää verotussuunnittelussa,</t>
  </si>
  <si>
    <t>jos täyttää minimi- tai maksimi-kantojen koot, katso näiden sarakkeiden antamia lukuja</t>
  </si>
  <si>
    <t>mutta vertailu edelliseen vuoteen saattaa joskus olla mielenkiintoinen</t>
  </si>
  <si>
    <t>Viime vuoden myönnettyjen ja käyttettyjen lupien perusteella laskettu käyttöaste, voi toimia</t>
  </si>
  <si>
    <t>Kanta edellisen metsästyskauden jälkeen</t>
  </si>
  <si>
    <t>Jäävä kanta (kpl)</t>
  </si>
  <si>
    <t>Poistuma edellisen metsästyskauden lopusta tulevan kauden alkuun (%)</t>
  </si>
  <si>
    <t>Aikuisten muu poistuma metsästyskauden aikana (%)</t>
  </si>
  <si>
    <t>Vasojen muu poistuma metsästyskauden aikana (%)</t>
  </si>
  <si>
    <t>Poistuma metsästyskausien välillä yhteensä (kpl)</t>
  </si>
  <si>
    <t>Metsästettävän kannan vasat</t>
  </si>
  <si>
    <t>Metsästettävä kanta</t>
  </si>
  <si>
    <t>Aikuiset urokset (kpl)</t>
  </si>
  <si>
    <t>Aikuiset naaraat (kpl)</t>
  </si>
  <si>
    <t>Vasat (kpl)</t>
  </si>
  <si>
    <t>Tavoitteen mukainen jäävä kanta yhteensä (kpl)</t>
  </si>
  <si>
    <t>Aikuisten muu poistuma metsästyskauden aikana (kpl)</t>
  </si>
  <si>
    <t>Vasojen muu poistuma metsästyskauden aikana (kpl)</t>
  </si>
  <si>
    <t>Luken arvioima vasojen poistuma metsästyskauden aikana</t>
  </si>
  <si>
    <t>sisältää suden tappamat  sekä kolareissa kuolleet vasat</t>
  </si>
  <si>
    <t xml:space="preserve">Edellisen vuoden jäävän kannan, vasatuoton sekä arvioidun </t>
  </si>
  <si>
    <t>poistumaprosentin perusteella laskettu aikuisten urosten määrä ennen metsästystä</t>
  </si>
  <si>
    <t>poistumaprosentin perusteella laskettu aikuisten naaraiden määrä ennen metsästystä</t>
  </si>
  <si>
    <t>poistumaprosentin perusteella laskettu vasojen määrä ennen metsästystä</t>
  </si>
  <si>
    <t>22.</t>
  </si>
  <si>
    <t>23.</t>
  </si>
  <si>
    <t>24.</t>
  </si>
  <si>
    <t>Metsästettävän kannan, muun kuolleisuuden ja osatavoitteen perusteella laskettu vasasaalis</t>
  </si>
  <si>
    <t>Metsästettävän kannan, muun kuolleisuuden ja osatavoitteen perusteella laskettu urossaalis</t>
  </si>
  <si>
    <t>Metsästettävän kannan, muun kuolleisuuden ja osatavoitteen perusteella laskettu naarassaalis</t>
  </si>
  <si>
    <t>Metsästettävän kannan, muun kuolleisuuden ja osatavoitteen perusteella laskettu kokonaissaalis</t>
  </si>
  <si>
    <r>
      <t xml:space="preserve">Tavoiteltu </t>
    </r>
    <r>
      <rPr>
        <sz val="11"/>
        <color theme="1"/>
        <rFont val="Calibri"/>
        <family val="2"/>
        <scheme val="minor"/>
      </rPr>
      <t>jäävän kannan sukupuolijakauma (naaraita / uros)</t>
    </r>
  </si>
  <si>
    <r>
      <t xml:space="preserve">Tavoiteltu </t>
    </r>
    <r>
      <rPr>
        <sz val="11"/>
        <color theme="1"/>
        <rFont val="Calibri"/>
        <family val="2"/>
        <scheme val="minor"/>
      </rPr>
      <t>jäävän kannan vasaosuus (vasojen osuus kaikista, %)</t>
    </r>
  </si>
  <si>
    <r>
      <t xml:space="preserve">Luken antama </t>
    </r>
    <r>
      <rPr>
        <sz val="11"/>
        <color theme="1"/>
        <rFont val="Calibri"/>
        <family val="2"/>
        <scheme val="minor"/>
      </rPr>
      <t>jäävän kannan koko (voidaan käyttää myös muita kanta-arvioita),</t>
    </r>
  </si>
  <si>
    <r>
      <t xml:space="preserve">Luken antama arvio metsästettävän </t>
    </r>
    <r>
      <rPr>
        <sz val="11"/>
        <color theme="1"/>
        <rFont val="Calibri"/>
        <family val="2"/>
        <scheme val="minor"/>
      </rPr>
      <t>aikuiskannan sukupuolijakaumasta</t>
    </r>
  </si>
  <si>
    <t>Huom!</t>
  </si>
  <si>
    <t xml:space="preserve"> = näihin kohtiin omat luvut</t>
  </si>
  <si>
    <t xml:space="preserve"> = näihin kohtiin Luken antamat luvut</t>
  </si>
  <si>
    <t>Metsästettävän kannan aikuiset urokset</t>
  </si>
  <si>
    <t>Metsästettävän kannan aikuiset naaraat</t>
  </si>
  <si>
    <t>Riistanhoitoyhdistys:</t>
  </si>
  <si>
    <t>Tiheys (peuroja / 1 000 ha)</t>
  </si>
  <si>
    <t>Riistanhoitoyhdistyksen maapinta-ala</t>
  </si>
  <si>
    <t>Luken antama vasatuottoarvio (%)</t>
  </si>
  <si>
    <t>Luken antama arvio peurojen kuolleisuudesta edellisen ja tulevan metsästyskauden välissä;</t>
  </si>
  <si>
    <t>sisältää suden tappamat, karhun tappamat, ilveksen tappamat, kolareissa kuolleet ja muun poistuman tammi-syyskuulle</t>
  </si>
  <si>
    <t>Luken arvioima aikuisten peurojen poistuma metsästyskauden aikana</t>
  </si>
  <si>
    <t>sisältää suden tappamat  sekä kolareissa kuolleet peurat</t>
  </si>
  <si>
    <t>Riistanhoitoyhdistyksen jäävän kannan osatavoite-tiheys,</t>
  </si>
  <si>
    <t>pitkäaikaisen tavoitteen saavuttamiseksi</t>
  </si>
  <si>
    <t>Riistanhoitoyhdistyksen sukupuolijakauman osatavoite</t>
  </si>
  <si>
    <t>pitkäaikaisen tavoitteen saavuttamiseksi (tai &lt; 1,5)</t>
  </si>
  <si>
    <t>Riistanhoitoyhdistyksen vasaosuustavoite tai</t>
  </si>
  <si>
    <t>pitkäaikainen vasaosuustavoite</t>
  </si>
  <si>
    <t xml:space="preserve"> - Karhun, suden ja ilveksen aiheuttama kesäaikainen vasakuolleisuus on otettu huomioon vasatuottoluvussa</t>
  </si>
  <si>
    <t>Saalis / 1 000 ha</t>
  </si>
  <si>
    <t xml:space="preserve"> - Muiden hirvieläinten osuus suden ja ilveksen ravinnossa huomioitu annetussa muussa kuolleisuudessa</t>
  </si>
  <si>
    <t>Tavoiteltu jäävän kannan tiheys (peuroja / 1 000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</si>
</sst>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Font="1"/>
    <xf numFmtId="3" fontId="0" fillId="2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/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/>
    <xf numFmtId="49" fontId="0" fillId="0" borderId="0" xfId="0" applyNumberFormat="1" applyFont="1"/>
    <xf numFmtId="0" fontId="0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0" fillId="0" borderId="0" xfId="0" applyFont="1" applyAlignment="1">
      <alignment horizontal="center"/>
    </xf>
    <xf numFmtId="0" fontId="0" fillId="4" borderId="2" xfId="0" applyFont="1" applyFill="1" applyBorder="1"/>
    <xf numFmtId="0" fontId="0" fillId="4" borderId="3" xfId="0" applyFont="1" applyFill="1" applyBorder="1"/>
    <xf numFmtId="3" fontId="0" fillId="4" borderId="3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5" xfId="0" applyFont="1" applyFill="1" applyBorder="1"/>
    <xf numFmtId="0" fontId="2" fillId="4" borderId="0" xfId="0" applyFont="1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6" xfId="0" applyFont="1" applyFill="1" applyBorder="1"/>
    <xf numFmtId="0" fontId="0" fillId="4" borderId="0" xfId="0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0" fontId="0" fillId="4" borderId="7" xfId="0" applyFont="1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/>
    </xf>
    <xf numFmtId="164" fontId="0" fillId="4" borderId="8" xfId="0" applyNumberFormat="1" applyFont="1" applyFill="1" applyBorder="1" applyAlignment="1">
      <alignment horizontal="center"/>
    </xf>
    <xf numFmtId="0" fontId="0" fillId="4" borderId="9" xfId="0" applyFont="1" applyFill="1" applyBorder="1"/>
    <xf numFmtId="164" fontId="0" fillId="4" borderId="3" xfId="0" applyNumberFormat="1" applyFont="1" applyFill="1" applyBorder="1" applyAlignment="1">
      <alignment horizontal="center"/>
    </xf>
    <xf numFmtId="1" fontId="0" fillId="4" borderId="0" xfId="0" applyNumberFormat="1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" fontId="0" fillId="4" borderId="8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2" borderId="10" xfId="0" applyFont="1" applyFill="1" applyBorder="1"/>
    <xf numFmtId="0" fontId="0" fillId="3" borderId="1" xfId="0" applyFont="1" applyFill="1" applyBorder="1" applyAlignment="1">
      <alignment horizontal="center"/>
    </xf>
    <xf numFmtId="0" fontId="1" fillId="4" borderId="0" xfId="0" applyFont="1" applyFill="1" applyBorder="1"/>
    <xf numFmtId="0" fontId="5" fillId="4" borderId="0" xfId="0" applyFont="1" applyFill="1" applyBorder="1"/>
    <xf numFmtId="1" fontId="0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1" fontId="0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center"/>
    </xf>
    <xf numFmtId="0" fontId="0" fillId="4" borderId="0" xfId="0" applyFont="1" applyFill="1"/>
    <xf numFmtId="2" fontId="0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0" fillId="3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tabSelected="1" zoomScaleNormal="100" workbookViewId="0">
      <selection activeCell="B3" sqref="B3:C3"/>
    </sheetView>
  </sheetViews>
  <sheetFormatPr defaultRowHeight="15" x14ac:dyDescent="0.25"/>
  <cols>
    <col min="1" max="1" width="2.7109375" style="2" customWidth="1"/>
    <col min="2" max="2" width="4.7109375" style="2" customWidth="1"/>
    <col min="3" max="3" width="59.7109375" style="2" customWidth="1"/>
    <col min="4" max="5" width="9" style="17" customWidth="1"/>
    <col min="6" max="6" width="8.85546875" style="17" customWidth="1"/>
    <col min="7" max="7" width="30.7109375" style="2" customWidth="1"/>
    <col min="8" max="12" width="9" style="2" customWidth="1"/>
    <col min="13" max="13" width="2.7109375" style="2" customWidth="1"/>
    <col min="14" max="16384" width="9.140625" style="2"/>
  </cols>
  <sheetData>
    <row r="2" spans="1:15" x14ac:dyDescent="0.25">
      <c r="B2" s="1" t="s">
        <v>96</v>
      </c>
    </row>
    <row r="3" spans="1:15" x14ac:dyDescent="0.25">
      <c r="B3" s="76"/>
      <c r="C3" s="77"/>
    </row>
    <row r="5" spans="1:15" x14ac:dyDescent="0.25">
      <c r="B5" s="2" t="s">
        <v>0</v>
      </c>
      <c r="C5" s="2" t="s">
        <v>1</v>
      </c>
      <c r="D5" s="2"/>
      <c r="E5" s="3"/>
    </row>
    <row r="6" spans="1:15" ht="15.75" thickBot="1" x14ac:dyDescent="0.3">
      <c r="D6" s="2"/>
      <c r="E6" s="4"/>
    </row>
    <row r="7" spans="1:15" x14ac:dyDescent="0.25">
      <c r="A7" s="18"/>
      <c r="B7" s="19"/>
      <c r="C7" s="19"/>
      <c r="D7" s="19"/>
      <c r="E7" s="20"/>
      <c r="F7" s="21"/>
      <c r="G7" s="19"/>
      <c r="H7" s="19"/>
      <c r="I7" s="19"/>
      <c r="J7" s="19"/>
      <c r="K7" s="19"/>
      <c r="L7" s="19"/>
      <c r="M7" s="22"/>
    </row>
    <row r="8" spans="1:15" x14ac:dyDescent="0.25">
      <c r="A8" s="23"/>
      <c r="B8" s="24" t="s">
        <v>60</v>
      </c>
      <c r="C8" s="25"/>
      <c r="D8" s="26" t="s">
        <v>2</v>
      </c>
      <c r="E8" s="27" t="s">
        <v>3</v>
      </c>
      <c r="F8" s="26" t="s">
        <v>4</v>
      </c>
      <c r="G8" s="25"/>
      <c r="H8" s="26" t="s">
        <v>2</v>
      </c>
      <c r="I8" s="27" t="s">
        <v>3</v>
      </c>
      <c r="J8" s="26" t="s">
        <v>4</v>
      </c>
      <c r="K8" s="25"/>
      <c r="L8" s="25"/>
      <c r="M8" s="28"/>
    </row>
    <row r="9" spans="1:15" x14ac:dyDescent="0.25">
      <c r="A9" s="23"/>
      <c r="B9" s="25"/>
      <c r="C9" s="25"/>
      <c r="D9" s="26" t="s">
        <v>44</v>
      </c>
      <c r="E9" s="27" t="s">
        <v>44</v>
      </c>
      <c r="F9" s="26" t="s">
        <v>44</v>
      </c>
      <c r="G9" s="25"/>
      <c r="H9" s="26" t="s">
        <v>44</v>
      </c>
      <c r="I9" s="27" t="s">
        <v>44</v>
      </c>
      <c r="J9" s="26" t="s">
        <v>44</v>
      </c>
      <c r="K9" s="25"/>
      <c r="L9" s="25"/>
      <c r="M9" s="28"/>
    </row>
    <row r="10" spans="1:15" x14ac:dyDescent="0.25">
      <c r="A10" s="23"/>
      <c r="B10" s="25" t="s">
        <v>5</v>
      </c>
      <c r="C10" s="25" t="s">
        <v>61</v>
      </c>
      <c r="D10" s="45"/>
      <c r="E10" s="46"/>
      <c r="F10" s="45"/>
      <c r="G10" s="29" t="s">
        <v>97</v>
      </c>
      <c r="H10" s="30" t="str">
        <f>IF(D10&gt;0,D10/E5*1000,"")</f>
        <v/>
      </c>
      <c r="I10" s="31" t="str">
        <f>IF(E10&gt;0,E10/E5*1000,"")</f>
        <v/>
      </c>
      <c r="J10" s="30" t="str">
        <f>IF(F10&gt;0,F10/E5*1000,"")</f>
        <v/>
      </c>
      <c r="K10" s="25"/>
      <c r="L10" s="25"/>
      <c r="M10" s="28"/>
    </row>
    <row r="11" spans="1:15" x14ac:dyDescent="0.25">
      <c r="A11" s="23"/>
      <c r="B11" s="25"/>
      <c r="C11" s="25"/>
      <c r="D11" s="26"/>
      <c r="E11" s="26"/>
      <c r="F11" s="26"/>
      <c r="G11" s="25"/>
      <c r="H11" s="25"/>
      <c r="I11" s="25"/>
      <c r="J11" s="25"/>
      <c r="K11" s="25"/>
      <c r="L11" s="25"/>
      <c r="M11" s="28"/>
      <c r="O11" s="6"/>
    </row>
    <row r="12" spans="1:15" x14ac:dyDescent="0.25">
      <c r="A12" s="23"/>
      <c r="B12" s="25" t="s">
        <v>6</v>
      </c>
      <c r="C12" s="25" t="s">
        <v>7</v>
      </c>
      <c r="D12" s="26"/>
      <c r="E12" s="47"/>
      <c r="F12" s="26"/>
      <c r="G12" s="25"/>
      <c r="H12" s="26"/>
      <c r="I12" s="27"/>
      <c r="J12" s="26"/>
      <c r="K12" s="25"/>
      <c r="L12" s="25"/>
      <c r="M12" s="28"/>
    </row>
    <row r="13" spans="1:15" x14ac:dyDescent="0.25">
      <c r="A13" s="23"/>
      <c r="B13" s="25"/>
      <c r="C13" s="25"/>
      <c r="D13" s="26"/>
      <c r="E13" s="26"/>
      <c r="F13" s="26"/>
      <c r="G13" s="25"/>
      <c r="H13" s="26"/>
      <c r="I13" s="27"/>
      <c r="J13" s="26"/>
      <c r="K13" s="25"/>
      <c r="L13" s="25"/>
      <c r="M13" s="28"/>
    </row>
    <row r="14" spans="1:15" x14ac:dyDescent="0.25">
      <c r="A14" s="23"/>
      <c r="B14" s="25" t="s">
        <v>8</v>
      </c>
      <c r="C14" s="25" t="s">
        <v>9</v>
      </c>
      <c r="D14" s="26"/>
      <c r="E14" s="48"/>
      <c r="F14" s="26"/>
      <c r="G14" s="64"/>
      <c r="H14" s="54"/>
      <c r="I14" s="63"/>
      <c r="J14" s="54"/>
      <c r="K14" s="25"/>
      <c r="L14" s="25"/>
      <c r="M14" s="28"/>
    </row>
    <row r="15" spans="1:15" x14ac:dyDescent="0.25">
      <c r="A15" s="23"/>
      <c r="B15" s="25"/>
      <c r="C15" s="25"/>
      <c r="D15" s="26"/>
      <c r="E15" s="34"/>
      <c r="F15" s="26"/>
      <c r="G15" s="25"/>
      <c r="H15" s="25"/>
      <c r="I15" s="25"/>
      <c r="J15" s="25"/>
      <c r="K15" s="25"/>
      <c r="L15" s="25"/>
      <c r="M15" s="28"/>
    </row>
    <row r="16" spans="1:15" x14ac:dyDescent="0.25">
      <c r="A16" s="23"/>
      <c r="B16" s="25" t="s">
        <v>10</v>
      </c>
      <c r="C16" s="25" t="s">
        <v>11</v>
      </c>
      <c r="D16" s="26"/>
      <c r="E16" s="48"/>
      <c r="F16" s="26"/>
      <c r="G16" s="25"/>
      <c r="H16" s="25"/>
      <c r="I16" s="25"/>
      <c r="J16" s="25"/>
      <c r="K16" s="25"/>
      <c r="L16" s="25"/>
      <c r="M16" s="28"/>
    </row>
    <row r="17" spans="1:13" ht="15.75" thickBot="1" x14ac:dyDescent="0.3">
      <c r="A17" s="35"/>
      <c r="B17" s="36"/>
      <c r="C17" s="36"/>
      <c r="D17" s="37"/>
      <c r="E17" s="38"/>
      <c r="F17" s="37"/>
      <c r="G17" s="36"/>
      <c r="H17" s="36"/>
      <c r="I17" s="36"/>
      <c r="J17" s="36"/>
      <c r="K17" s="36"/>
      <c r="L17" s="36"/>
      <c r="M17" s="39"/>
    </row>
    <row r="18" spans="1:13" ht="15.75" thickBot="1" x14ac:dyDescent="0.3">
      <c r="E18" s="7"/>
    </row>
    <row r="19" spans="1:13" x14ac:dyDescent="0.25">
      <c r="A19" s="18"/>
      <c r="B19" s="19"/>
      <c r="C19" s="19"/>
      <c r="D19" s="21"/>
      <c r="E19" s="40"/>
      <c r="F19" s="21"/>
      <c r="G19" s="19"/>
      <c r="H19" s="19"/>
      <c r="I19" s="19"/>
      <c r="J19" s="19"/>
      <c r="K19" s="19"/>
      <c r="L19" s="19"/>
      <c r="M19" s="22"/>
    </row>
    <row r="20" spans="1:13" x14ac:dyDescent="0.25">
      <c r="A20" s="23"/>
      <c r="B20" s="24" t="s">
        <v>12</v>
      </c>
      <c r="C20" s="25"/>
      <c r="D20" s="26"/>
      <c r="E20" s="34"/>
      <c r="F20" s="26"/>
      <c r="G20" s="25"/>
      <c r="H20" s="25"/>
      <c r="I20" s="25"/>
      <c r="J20" s="26" t="s">
        <v>2</v>
      </c>
      <c r="K20" s="27" t="s">
        <v>3</v>
      </c>
      <c r="L20" s="26" t="s">
        <v>4</v>
      </c>
      <c r="M20" s="28"/>
    </row>
    <row r="21" spans="1:13" x14ac:dyDescent="0.25">
      <c r="A21" s="23"/>
      <c r="B21" s="25"/>
      <c r="C21" s="25"/>
      <c r="D21" s="26"/>
      <c r="E21" s="26"/>
      <c r="F21" s="26"/>
      <c r="G21" s="25"/>
      <c r="H21" s="25"/>
      <c r="I21" s="25"/>
      <c r="J21" s="26" t="s">
        <v>44</v>
      </c>
      <c r="K21" s="27" t="s">
        <v>44</v>
      </c>
      <c r="L21" s="26" t="s">
        <v>44</v>
      </c>
      <c r="M21" s="28"/>
    </row>
    <row r="22" spans="1:13" x14ac:dyDescent="0.25">
      <c r="A22" s="23"/>
      <c r="B22" s="25" t="s">
        <v>13</v>
      </c>
      <c r="C22" s="25" t="s">
        <v>62</v>
      </c>
      <c r="D22" s="26"/>
      <c r="E22" s="48"/>
      <c r="F22" s="26"/>
      <c r="G22" s="25" t="s">
        <v>65</v>
      </c>
      <c r="H22" s="25"/>
      <c r="I22" s="25"/>
      <c r="J22" s="32" t="str">
        <f>IF(D10&gt;0,D10*$E22*0.01,"")</f>
        <v/>
      </c>
      <c r="K22" s="33" t="str">
        <f>IF(E10&gt;0,E10*$E22*0.01,"")</f>
        <v/>
      </c>
      <c r="L22" s="32" t="str">
        <f>IF(F10&gt;0,F10*$E22*0.01,"")</f>
        <v/>
      </c>
      <c r="M22" s="28"/>
    </row>
    <row r="23" spans="1:13" x14ac:dyDescent="0.25">
      <c r="A23" s="23"/>
      <c r="B23" s="25"/>
      <c r="C23" s="25"/>
      <c r="D23" s="26"/>
      <c r="E23" s="26"/>
      <c r="F23" s="26"/>
      <c r="G23" s="25"/>
      <c r="H23" s="41"/>
      <c r="I23" s="25"/>
      <c r="J23" s="60"/>
      <c r="K23" s="61"/>
      <c r="L23" s="60"/>
      <c r="M23" s="28"/>
    </row>
    <row r="24" spans="1:13" x14ac:dyDescent="0.25">
      <c r="A24" s="23"/>
      <c r="B24" s="25" t="s">
        <v>14</v>
      </c>
      <c r="C24" s="25" t="s">
        <v>63</v>
      </c>
      <c r="D24" s="62"/>
      <c r="E24" s="48"/>
      <c r="F24" s="62"/>
      <c r="G24" s="25" t="s">
        <v>72</v>
      </c>
      <c r="H24" s="25"/>
      <c r="I24" s="25"/>
      <c r="J24" s="32" t="str">
        <f>IF(D10&gt;0,(D32+D34)*$E$24/100,"")</f>
        <v/>
      </c>
      <c r="K24" s="33" t="str">
        <f t="shared" ref="K24:L24" si="0">IF(E10&gt;0,(E32+E34)*$E$24/100,"")</f>
        <v/>
      </c>
      <c r="L24" s="32" t="str">
        <f t="shared" si="0"/>
        <v/>
      </c>
      <c r="M24" s="28"/>
    </row>
    <row r="25" spans="1:13" x14ac:dyDescent="0.25">
      <c r="A25" s="23"/>
      <c r="B25" s="25"/>
      <c r="C25" s="25"/>
      <c r="D25" s="26"/>
      <c r="E25" s="26"/>
      <c r="F25" s="26"/>
      <c r="G25" s="25"/>
      <c r="H25" s="25"/>
      <c r="I25" s="25"/>
      <c r="J25" s="60"/>
      <c r="K25" s="61"/>
      <c r="L25" s="60"/>
      <c r="M25" s="28"/>
    </row>
    <row r="26" spans="1:13" x14ac:dyDescent="0.25">
      <c r="A26" s="23"/>
      <c r="B26" s="25" t="s">
        <v>15</v>
      </c>
      <c r="C26" s="25" t="s">
        <v>64</v>
      </c>
      <c r="D26" s="26"/>
      <c r="E26" s="48"/>
      <c r="F26" s="26"/>
      <c r="G26" s="25" t="s">
        <v>73</v>
      </c>
      <c r="H26" s="25"/>
      <c r="I26" s="25"/>
      <c r="J26" s="32" t="str">
        <f>IF(D10&gt;0,D36*$E26/100,"")</f>
        <v/>
      </c>
      <c r="K26" s="33" t="str">
        <f t="shared" ref="K26:L26" si="1">IF(E10&gt;0,E36*$E26/100,"")</f>
        <v/>
      </c>
      <c r="L26" s="32" t="str">
        <f t="shared" si="1"/>
        <v/>
      </c>
      <c r="M26" s="28"/>
    </row>
    <row r="27" spans="1:13" ht="15.75" thickBot="1" x14ac:dyDescent="0.3">
      <c r="A27" s="35"/>
      <c r="B27" s="36"/>
      <c r="C27" s="36"/>
      <c r="D27" s="37"/>
      <c r="E27" s="37"/>
      <c r="F27" s="37"/>
      <c r="G27" s="36"/>
      <c r="H27" s="36"/>
      <c r="I27" s="36"/>
      <c r="J27" s="36"/>
      <c r="K27" s="36"/>
      <c r="L27" s="36"/>
      <c r="M27" s="39"/>
    </row>
    <row r="28" spans="1:13" ht="15.75" thickBot="1" x14ac:dyDescent="0.3"/>
    <row r="29" spans="1:13" x14ac:dyDescent="0.25">
      <c r="A29" s="18"/>
      <c r="B29" s="19"/>
      <c r="C29" s="19"/>
      <c r="D29" s="21"/>
      <c r="E29" s="21"/>
      <c r="F29" s="21"/>
      <c r="G29" s="19"/>
      <c r="H29" s="19"/>
      <c r="I29" s="19"/>
      <c r="J29" s="19"/>
      <c r="K29" s="19"/>
      <c r="L29" s="19"/>
      <c r="M29" s="22"/>
    </row>
    <row r="30" spans="1:13" x14ac:dyDescent="0.25">
      <c r="A30" s="23"/>
      <c r="B30" s="24" t="s">
        <v>67</v>
      </c>
      <c r="C30" s="69"/>
      <c r="D30" s="26" t="s">
        <v>2</v>
      </c>
      <c r="E30" s="27" t="s">
        <v>3</v>
      </c>
      <c r="F30" s="26" t="s">
        <v>4</v>
      </c>
      <c r="G30" s="25"/>
      <c r="H30" s="25"/>
      <c r="I30" s="25"/>
      <c r="J30" s="25"/>
      <c r="K30" s="25"/>
      <c r="L30" s="25"/>
      <c r="M30" s="28"/>
    </row>
    <row r="31" spans="1:13" x14ac:dyDescent="0.25">
      <c r="A31" s="23"/>
      <c r="B31" s="61"/>
      <c r="C31" s="60"/>
      <c r="D31" s="26" t="s">
        <v>44</v>
      </c>
      <c r="E31" s="27" t="s">
        <v>44</v>
      </c>
      <c r="F31" s="26" t="s">
        <v>44</v>
      </c>
      <c r="G31" s="25"/>
      <c r="H31" s="25"/>
      <c r="I31" s="25"/>
      <c r="J31" s="25"/>
      <c r="K31" s="25"/>
      <c r="L31" s="25"/>
      <c r="M31" s="28"/>
    </row>
    <row r="32" spans="1:13" x14ac:dyDescent="0.25">
      <c r="A32" s="23"/>
      <c r="B32" s="25" t="s">
        <v>16</v>
      </c>
      <c r="C32" s="25" t="s">
        <v>94</v>
      </c>
      <c r="D32" s="32" t="str">
        <f>IF(D10&gt;0,(1-$E$22/100)*D10*1/(1+$E12),"")</f>
        <v/>
      </c>
      <c r="E32" s="33" t="str">
        <f t="shared" ref="E32:F32" si="2">IF(E10&gt;0,(1-$E$22/100)*E10*1/(1+$E12),"")</f>
        <v/>
      </c>
      <c r="F32" s="32" t="str">
        <f t="shared" si="2"/>
        <v/>
      </c>
      <c r="G32" s="25"/>
      <c r="H32" s="25"/>
      <c r="I32" s="25"/>
      <c r="J32" s="25"/>
      <c r="K32" s="25"/>
      <c r="L32" s="25"/>
      <c r="M32" s="28"/>
    </row>
    <row r="33" spans="1:17" x14ac:dyDescent="0.25">
      <c r="A33" s="23"/>
      <c r="B33" s="60"/>
      <c r="C33" s="60"/>
      <c r="D33" s="66"/>
      <c r="E33" s="70"/>
      <c r="F33" s="66"/>
      <c r="G33" s="25"/>
      <c r="H33" s="25"/>
      <c r="I33" s="25"/>
      <c r="J33" s="25"/>
      <c r="K33" s="25"/>
      <c r="L33" s="25"/>
      <c r="M33" s="28"/>
    </row>
    <row r="34" spans="1:17" x14ac:dyDescent="0.25">
      <c r="A34" s="23"/>
      <c r="B34" s="25" t="s">
        <v>17</v>
      </c>
      <c r="C34" s="25" t="s">
        <v>95</v>
      </c>
      <c r="D34" s="32" t="str">
        <f>IF(D10&gt;0,(1-$E$22/100)*D10*$E12/(1+$E12),"")</f>
        <v/>
      </c>
      <c r="E34" s="33" t="str">
        <f t="shared" ref="E34:F34" si="3">IF(E10&gt;0,(1-$E$22/100)*E10*$E12/(1+$E12),"")</f>
        <v/>
      </c>
      <c r="F34" s="32" t="str">
        <f t="shared" si="3"/>
        <v/>
      </c>
      <c r="G34" s="25"/>
      <c r="H34" s="25"/>
      <c r="I34" s="25"/>
      <c r="J34" s="25"/>
      <c r="K34" s="25"/>
      <c r="L34" s="25"/>
      <c r="M34" s="28"/>
    </row>
    <row r="35" spans="1:17" x14ac:dyDescent="0.25">
      <c r="A35" s="23"/>
      <c r="B35" s="60"/>
      <c r="C35" s="60"/>
      <c r="D35" s="66"/>
      <c r="E35" s="70"/>
      <c r="F35" s="66"/>
      <c r="G35" s="25"/>
      <c r="H35" s="25"/>
      <c r="I35" s="25"/>
      <c r="J35" s="25"/>
      <c r="K35" s="25"/>
      <c r="L35" s="25"/>
      <c r="M35" s="28"/>
    </row>
    <row r="36" spans="1:17" x14ac:dyDescent="0.25">
      <c r="A36" s="23"/>
      <c r="B36" s="25" t="s">
        <v>18</v>
      </c>
      <c r="C36" s="25" t="s">
        <v>66</v>
      </c>
      <c r="D36" s="32" t="str">
        <f>IF(D10&gt;0,(D32+D34)*$E$14/100,"")</f>
        <v/>
      </c>
      <c r="E36" s="33" t="str">
        <f t="shared" ref="E36:F36" si="4">IF(E10&gt;0,(E32+E34)*$E$14/100,"")</f>
        <v/>
      </c>
      <c r="F36" s="32" t="str">
        <f t="shared" si="4"/>
        <v/>
      </c>
      <c r="G36" s="25"/>
      <c r="H36" s="25"/>
      <c r="I36" s="25"/>
      <c r="J36" s="25"/>
      <c r="K36" s="25"/>
      <c r="L36" s="25"/>
      <c r="M36" s="28"/>
    </row>
    <row r="37" spans="1:17" ht="15.75" thickBot="1" x14ac:dyDescent="0.3">
      <c r="A37" s="35"/>
      <c r="B37" s="36"/>
      <c r="C37" s="36"/>
      <c r="D37" s="37"/>
      <c r="E37" s="37"/>
      <c r="F37" s="37"/>
      <c r="G37" s="36"/>
      <c r="H37" s="36"/>
      <c r="I37" s="36"/>
      <c r="J37" s="36"/>
      <c r="K37" s="36"/>
      <c r="L37" s="36"/>
      <c r="M37" s="39"/>
    </row>
    <row r="38" spans="1:17" ht="15.75" thickBot="1" x14ac:dyDescent="0.3"/>
    <row r="39" spans="1:17" x14ac:dyDescent="0.25">
      <c r="A39" s="18"/>
      <c r="B39" s="19"/>
      <c r="C39" s="19"/>
      <c r="D39" s="21"/>
      <c r="E39" s="21"/>
      <c r="F39" s="21"/>
      <c r="G39" s="19"/>
      <c r="H39" s="19"/>
      <c r="I39" s="19"/>
      <c r="J39" s="19"/>
      <c r="K39" s="19"/>
      <c r="L39" s="19"/>
      <c r="M39" s="22"/>
    </row>
    <row r="40" spans="1:17" x14ac:dyDescent="0.25">
      <c r="A40" s="23"/>
      <c r="B40" s="24" t="s">
        <v>45</v>
      </c>
      <c r="C40" s="25"/>
      <c r="D40" s="26"/>
      <c r="E40" s="26"/>
      <c r="F40" s="26"/>
      <c r="G40" s="73"/>
      <c r="H40" s="71" t="s">
        <v>71</v>
      </c>
      <c r="I40" s="62"/>
      <c r="J40" s="32" t="str">
        <f>IF(E42&gt;0,E42*E5/1000,"")</f>
        <v/>
      </c>
      <c r="K40" s="64"/>
      <c r="L40" s="64"/>
      <c r="M40" s="28"/>
    </row>
    <row r="41" spans="1:17" x14ac:dyDescent="0.25">
      <c r="A41" s="23"/>
      <c r="B41" s="25"/>
      <c r="C41" s="25"/>
      <c r="D41" s="25"/>
      <c r="E41" s="26"/>
      <c r="F41" s="26"/>
      <c r="G41" s="64"/>
      <c r="H41" s="64"/>
      <c r="I41" s="64"/>
      <c r="J41" s="64"/>
      <c r="K41" s="64"/>
      <c r="L41" s="64"/>
      <c r="M41" s="28"/>
    </row>
    <row r="42" spans="1:17" x14ac:dyDescent="0.25">
      <c r="A42" s="23"/>
      <c r="B42" s="25" t="s">
        <v>20</v>
      </c>
      <c r="C42" s="25" t="s">
        <v>113</v>
      </c>
      <c r="D42" s="26"/>
      <c r="E42" s="42"/>
      <c r="F42" s="26"/>
      <c r="G42" s="73"/>
      <c r="H42" s="29" t="s">
        <v>68</v>
      </c>
      <c r="I42" s="65"/>
      <c r="J42" s="32" t="str">
        <f>IF(AND(E42&gt;0,E44&gt;0,E46&gt;0),J40*1/(1+E44)-J46*E16/100,"")</f>
        <v/>
      </c>
      <c r="K42" s="65"/>
      <c r="L42" s="64"/>
      <c r="M42" s="28"/>
      <c r="O42" s="17"/>
      <c r="P42" s="17"/>
    </row>
    <row r="43" spans="1:17" x14ac:dyDescent="0.25">
      <c r="A43" s="23"/>
      <c r="B43" s="25"/>
      <c r="C43" s="25"/>
      <c r="D43" s="26"/>
      <c r="E43" s="34"/>
      <c r="F43" s="26"/>
      <c r="G43" s="67"/>
      <c r="H43" s="68"/>
      <c r="I43" s="68"/>
      <c r="J43" s="71"/>
      <c r="K43" s="68"/>
      <c r="L43" s="64"/>
      <c r="M43" s="28"/>
      <c r="O43" s="8"/>
      <c r="P43" s="8"/>
      <c r="Q43" s="8"/>
    </row>
    <row r="44" spans="1:17" x14ac:dyDescent="0.25">
      <c r="A44" s="23"/>
      <c r="B44" s="25" t="s">
        <v>23</v>
      </c>
      <c r="C44" s="25" t="s">
        <v>87</v>
      </c>
      <c r="D44" s="26"/>
      <c r="E44" s="43"/>
      <c r="F44" s="26"/>
      <c r="G44" s="73"/>
      <c r="H44" s="29" t="s">
        <v>69</v>
      </c>
      <c r="I44" s="68"/>
      <c r="J44" s="32" t="str">
        <f>IF(AND(E42&gt;0,E44&gt;0,E46&gt;0),J40*E44/(1+E44)-J46*(1-E16/100),"")</f>
        <v/>
      </c>
      <c r="K44" s="68"/>
      <c r="L44" s="64"/>
      <c r="M44" s="28"/>
      <c r="O44" s="8"/>
      <c r="P44" s="8"/>
      <c r="Q44" s="8"/>
    </row>
    <row r="45" spans="1:17" x14ac:dyDescent="0.25">
      <c r="A45" s="23"/>
      <c r="B45" s="25"/>
      <c r="C45" s="25"/>
      <c r="D45" s="26"/>
      <c r="E45" s="34"/>
      <c r="F45" s="26"/>
      <c r="G45" s="67"/>
      <c r="H45" s="68"/>
      <c r="I45" s="68"/>
      <c r="J45" s="71"/>
      <c r="K45" s="65"/>
      <c r="L45" s="64"/>
      <c r="M45" s="28"/>
    </row>
    <row r="46" spans="1:17" x14ac:dyDescent="0.25">
      <c r="A46" s="23"/>
      <c r="B46" s="25" t="s">
        <v>26</v>
      </c>
      <c r="C46" s="25" t="s">
        <v>88</v>
      </c>
      <c r="D46" s="26"/>
      <c r="E46" s="42"/>
      <c r="F46" s="26"/>
      <c r="G46" s="73"/>
      <c r="H46" s="29" t="s">
        <v>70</v>
      </c>
      <c r="I46" s="64"/>
      <c r="J46" s="32" t="str">
        <f>IF(AND(E42&gt;0,E46&gt;0),J40*E46/100,"")</f>
        <v/>
      </c>
      <c r="K46" s="64"/>
      <c r="L46" s="64"/>
      <c r="M46" s="28"/>
    </row>
    <row r="47" spans="1:17" ht="15.75" thickBot="1" x14ac:dyDescent="0.3">
      <c r="A47" s="35"/>
      <c r="B47" s="36"/>
      <c r="C47" s="36"/>
      <c r="D47" s="37"/>
      <c r="E47" s="38"/>
      <c r="F47" s="37"/>
      <c r="G47" s="36"/>
      <c r="H47" s="37"/>
      <c r="I47" s="36"/>
      <c r="J47" s="36"/>
      <c r="K47" s="36"/>
      <c r="L47" s="36"/>
      <c r="M47" s="39"/>
    </row>
    <row r="48" spans="1:17" ht="15.75" thickBot="1" x14ac:dyDescent="0.3">
      <c r="E48" s="7"/>
      <c r="H48" s="5"/>
    </row>
    <row r="49" spans="1:15" x14ac:dyDescent="0.25">
      <c r="A49" s="18"/>
      <c r="B49" s="19"/>
      <c r="C49" s="19"/>
      <c r="D49" s="21"/>
      <c r="E49" s="40"/>
      <c r="F49" s="21"/>
      <c r="G49" s="19"/>
      <c r="H49" s="21"/>
      <c r="I49" s="19"/>
      <c r="J49" s="19"/>
      <c r="K49" s="19"/>
      <c r="L49" s="19"/>
      <c r="M49" s="22"/>
    </row>
    <row r="50" spans="1:15" x14ac:dyDescent="0.25">
      <c r="A50" s="23"/>
      <c r="B50" s="24" t="s">
        <v>19</v>
      </c>
      <c r="C50" s="25"/>
      <c r="D50" s="26" t="s">
        <v>2</v>
      </c>
      <c r="E50" s="27" t="s">
        <v>3</v>
      </c>
      <c r="F50" s="26" t="s">
        <v>4</v>
      </c>
      <c r="G50" s="25"/>
      <c r="H50" s="26" t="s">
        <v>2</v>
      </c>
      <c r="I50" s="27" t="s">
        <v>3</v>
      </c>
      <c r="J50" s="26" t="s">
        <v>4</v>
      </c>
      <c r="K50" s="25"/>
      <c r="L50" s="25"/>
      <c r="M50" s="28"/>
    </row>
    <row r="51" spans="1:15" x14ac:dyDescent="0.25">
      <c r="A51" s="23"/>
      <c r="B51" s="25"/>
      <c r="C51" s="25"/>
      <c r="D51" s="26" t="s">
        <v>44</v>
      </c>
      <c r="E51" s="27" t="s">
        <v>44</v>
      </c>
      <c r="F51" s="26" t="s">
        <v>44</v>
      </c>
      <c r="G51" s="25"/>
      <c r="H51" s="26" t="s">
        <v>44</v>
      </c>
      <c r="I51" s="27" t="s">
        <v>44</v>
      </c>
      <c r="J51" s="26" t="s">
        <v>44</v>
      </c>
      <c r="K51" s="25"/>
      <c r="L51" s="25"/>
      <c r="M51" s="28"/>
    </row>
    <row r="52" spans="1:15" x14ac:dyDescent="0.25">
      <c r="A52" s="23"/>
      <c r="B52" s="25" t="s">
        <v>28</v>
      </c>
      <c r="C52" s="25" t="s">
        <v>21</v>
      </c>
      <c r="D52" s="32" t="str">
        <f>IF(D36="","", D36*(1-$E$26/100)-$J$46)</f>
        <v/>
      </c>
      <c r="E52" s="33" t="str">
        <f>IF(E36="","", E36*(1-$E$26/100)-$J$46)</f>
        <v/>
      </c>
      <c r="F52" s="32" t="str">
        <f>IF(F36="","", F36*(1-$E$26/100)-$J$46)</f>
        <v/>
      </c>
      <c r="G52" s="29" t="s">
        <v>22</v>
      </c>
      <c r="H52" s="49" t="str">
        <f>IF(D10&gt;0,D52/D58,"")</f>
        <v/>
      </c>
      <c r="I52" s="50" t="str">
        <f>IF(E10&gt;0,E52/E58,"")</f>
        <v/>
      </c>
      <c r="J52" s="49" t="str">
        <f>IF(F10&gt;0,F52/F58,"")</f>
        <v/>
      </c>
      <c r="K52" s="25"/>
      <c r="L52" s="25"/>
      <c r="M52" s="28"/>
    </row>
    <row r="53" spans="1:15" x14ac:dyDescent="0.25">
      <c r="A53" s="23"/>
      <c r="B53" s="25"/>
      <c r="C53" s="25"/>
      <c r="D53" s="26"/>
      <c r="E53" s="72"/>
      <c r="F53" s="26"/>
      <c r="G53" s="25"/>
      <c r="H53" s="25"/>
      <c r="I53" s="26"/>
      <c r="J53" s="25"/>
      <c r="K53" s="25"/>
      <c r="L53" s="25"/>
      <c r="M53" s="28"/>
      <c r="O53" s="9"/>
    </row>
    <row r="54" spans="1:15" x14ac:dyDescent="0.25">
      <c r="A54" s="23"/>
      <c r="B54" s="25" t="s">
        <v>31</v>
      </c>
      <c r="C54" s="25" t="s">
        <v>24</v>
      </c>
      <c r="D54" s="32" t="str">
        <f>IF(D32="","",D32*(1-$E$24/100)-$J42)</f>
        <v/>
      </c>
      <c r="E54" s="33" t="str">
        <f>IF(E32="","",E32*(1-$E$24/100)-$J42)</f>
        <v/>
      </c>
      <c r="F54" s="32" t="str">
        <f>IF(F32="","",F32*(1-$E$24/100)-$J42)</f>
        <v/>
      </c>
      <c r="G54" s="29" t="s">
        <v>25</v>
      </c>
      <c r="H54" s="49" t="str">
        <f>IF(D10&gt;0,D54/(D54+D56),"")</f>
        <v/>
      </c>
      <c r="I54" s="50" t="str">
        <f>IF(E10&gt;0,E54/(E54+E56),"")</f>
        <v/>
      </c>
      <c r="J54" s="49" t="str">
        <f>IF(F10&gt;0,F54/(F54+F56),"")</f>
        <v/>
      </c>
      <c r="K54" s="25"/>
      <c r="L54" s="25"/>
      <c r="M54" s="28"/>
    </row>
    <row r="55" spans="1:15" x14ac:dyDescent="0.25">
      <c r="A55" s="23"/>
      <c r="B55" s="25"/>
      <c r="C55" s="25"/>
      <c r="D55" s="26"/>
      <c r="E55" s="72"/>
      <c r="F55" s="26"/>
      <c r="G55" s="25"/>
      <c r="H55" s="26"/>
      <c r="I55" s="25"/>
      <c r="J55" s="25"/>
      <c r="K55" s="25"/>
      <c r="L55" s="25"/>
      <c r="M55" s="28"/>
    </row>
    <row r="56" spans="1:15" x14ac:dyDescent="0.25">
      <c r="A56" s="23"/>
      <c r="B56" s="25" t="s">
        <v>33</v>
      </c>
      <c r="C56" s="25" t="s">
        <v>27</v>
      </c>
      <c r="D56" s="32" t="str">
        <f>IF(D34="","",D34*(1-$E$24/100)-$J44)</f>
        <v/>
      </c>
      <c r="E56" s="33" t="str">
        <f>IF(E34="","",E34*(1-$E$24/100)-$J44)</f>
        <v/>
      </c>
      <c r="F56" s="32" t="str">
        <f>IF(F34="","",F34*(1-$E$24/100)-$J44)</f>
        <v/>
      </c>
      <c r="G56" s="25"/>
      <c r="H56" s="25"/>
      <c r="I56" s="25"/>
      <c r="J56" s="25"/>
      <c r="K56" s="25"/>
      <c r="L56" s="25"/>
      <c r="M56" s="28"/>
    </row>
    <row r="57" spans="1:15" x14ac:dyDescent="0.25">
      <c r="A57" s="23"/>
      <c r="B57" s="25"/>
      <c r="C57" s="25"/>
      <c r="D57" s="26"/>
      <c r="E57" s="27"/>
      <c r="F57" s="26"/>
      <c r="G57" s="25"/>
      <c r="H57" s="25"/>
      <c r="I57" s="25"/>
      <c r="J57" s="25"/>
      <c r="K57" s="25"/>
      <c r="L57" s="25"/>
      <c r="M57" s="28"/>
    </row>
    <row r="58" spans="1:15" x14ac:dyDescent="0.25">
      <c r="A58" s="23"/>
      <c r="B58" s="25" t="s">
        <v>35</v>
      </c>
      <c r="C58" s="25" t="s">
        <v>29</v>
      </c>
      <c r="D58" s="32" t="str">
        <f>IF(D56="","",D52+D54+D56)</f>
        <v/>
      </c>
      <c r="E58" s="33" t="str">
        <f t="shared" ref="E58:F58" si="5">IF(E56="","",E52+E54+E56)</f>
        <v/>
      </c>
      <c r="F58" s="32" t="str">
        <f t="shared" si="5"/>
        <v/>
      </c>
      <c r="G58" s="29" t="s">
        <v>111</v>
      </c>
      <c r="H58" s="74" t="str">
        <f>IF(E5&gt;0,D58/E5*1000,"")</f>
        <v/>
      </c>
      <c r="I58" s="75" t="str">
        <f>IF(E5&gt;0,E58/E5*1000,"")</f>
        <v/>
      </c>
      <c r="J58" s="74" t="str">
        <f>IF(E5&gt;0,F58/E5*1000,"")</f>
        <v/>
      </c>
      <c r="K58" s="25"/>
      <c r="L58" s="25"/>
      <c r="M58" s="28"/>
    </row>
    <row r="59" spans="1:15" ht="15.75" thickBot="1" x14ac:dyDescent="0.3">
      <c r="A59" s="35"/>
      <c r="B59" s="36"/>
      <c r="C59" s="36"/>
      <c r="D59" s="51"/>
      <c r="E59" s="51"/>
      <c r="F59" s="51"/>
      <c r="G59" s="36"/>
      <c r="H59" s="36"/>
      <c r="I59" s="36"/>
      <c r="J59" s="36"/>
      <c r="K59" s="36"/>
      <c r="L59" s="36"/>
      <c r="M59" s="39"/>
    </row>
    <row r="60" spans="1:15" ht="15.75" thickBot="1" x14ac:dyDescent="0.3">
      <c r="D60" s="10"/>
      <c r="E60" s="10"/>
      <c r="F60" s="10"/>
    </row>
    <row r="61" spans="1:15" x14ac:dyDescent="0.25">
      <c r="A61" s="18"/>
      <c r="B61" s="19"/>
      <c r="C61" s="19"/>
      <c r="D61" s="52"/>
      <c r="E61" s="52"/>
      <c r="F61" s="52"/>
      <c r="G61" s="19"/>
      <c r="H61" s="19"/>
      <c r="I61" s="19"/>
      <c r="J61" s="19"/>
      <c r="K61" s="19"/>
      <c r="L61" s="19"/>
      <c r="M61" s="22"/>
    </row>
    <row r="62" spans="1:15" x14ac:dyDescent="0.25">
      <c r="A62" s="23"/>
      <c r="B62" s="24" t="s">
        <v>30</v>
      </c>
      <c r="C62" s="25"/>
      <c r="D62" s="26" t="s">
        <v>2</v>
      </c>
      <c r="E62" s="27" t="s">
        <v>3</v>
      </c>
      <c r="F62" s="26" t="s">
        <v>4</v>
      </c>
      <c r="G62" s="25"/>
      <c r="H62" s="25"/>
      <c r="I62" s="25"/>
      <c r="J62" s="25"/>
      <c r="K62" s="25"/>
      <c r="L62" s="25"/>
      <c r="M62" s="28"/>
    </row>
    <row r="63" spans="1:15" x14ac:dyDescent="0.25">
      <c r="A63" s="23"/>
      <c r="B63" s="25"/>
      <c r="C63" s="25"/>
      <c r="D63" s="26" t="s">
        <v>44</v>
      </c>
      <c r="E63" s="27" t="s">
        <v>44</v>
      </c>
      <c r="F63" s="26" t="s">
        <v>44</v>
      </c>
      <c r="G63" s="25"/>
      <c r="H63" s="25"/>
      <c r="I63" s="25"/>
      <c r="J63" s="25"/>
      <c r="K63" s="25"/>
      <c r="L63" s="25"/>
      <c r="M63" s="28"/>
    </row>
    <row r="64" spans="1:15" x14ac:dyDescent="0.25">
      <c r="A64" s="23"/>
      <c r="B64" s="25" t="s">
        <v>47</v>
      </c>
      <c r="C64" s="25" t="s">
        <v>32</v>
      </c>
      <c r="D64" s="32" t="str">
        <f>IF(D10&gt;0,D56+D54+D52/2,"")</f>
        <v/>
      </c>
      <c r="E64" s="33" t="str">
        <f>IF(E10&gt;0,E56+E54+E52/2,"")</f>
        <v/>
      </c>
      <c r="F64" s="32" t="str">
        <f>IF(F10&gt;0,F56+F54+F52/2,"")</f>
        <v/>
      </c>
      <c r="G64" s="25"/>
      <c r="H64" s="25"/>
      <c r="I64" s="25"/>
      <c r="J64" s="25"/>
      <c r="K64" s="25"/>
      <c r="L64" s="25"/>
      <c r="M64" s="28"/>
    </row>
    <row r="65" spans="1:13" x14ac:dyDescent="0.25">
      <c r="A65" s="23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8"/>
    </row>
    <row r="66" spans="1:13" x14ac:dyDescent="0.25">
      <c r="A66" s="23"/>
      <c r="B66" s="25" t="s">
        <v>48</v>
      </c>
      <c r="C66" s="25" t="s">
        <v>34</v>
      </c>
      <c r="D66" s="25"/>
      <c r="E66" s="44"/>
      <c r="F66" s="25"/>
      <c r="G66" s="25"/>
      <c r="H66" s="25"/>
      <c r="I66" s="25"/>
      <c r="J66" s="25"/>
      <c r="K66" s="25"/>
      <c r="L66" s="25"/>
      <c r="M66" s="28"/>
    </row>
    <row r="67" spans="1:13" x14ac:dyDescent="0.25">
      <c r="A67" s="23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8"/>
    </row>
    <row r="68" spans="1:13" x14ac:dyDescent="0.25">
      <c r="A68" s="23"/>
      <c r="B68" s="25" t="s">
        <v>49</v>
      </c>
      <c r="C68" s="25" t="s">
        <v>36</v>
      </c>
      <c r="D68" s="32" t="str">
        <f>IF(E66&gt;0,100*D64/E66,"")</f>
        <v/>
      </c>
      <c r="E68" s="33" t="str">
        <f>IF(E66&gt;0,100*E64/E66,"")</f>
        <v/>
      </c>
      <c r="F68" s="32" t="str">
        <f>IF(E66&gt;0,100*F64/E66,"")</f>
        <v/>
      </c>
      <c r="G68" s="25"/>
      <c r="H68" s="25"/>
      <c r="I68" s="25"/>
      <c r="J68" s="25"/>
      <c r="K68" s="25"/>
      <c r="L68" s="25"/>
      <c r="M68" s="28"/>
    </row>
    <row r="69" spans="1:13" ht="15.75" thickBot="1" x14ac:dyDescent="0.3">
      <c r="A69" s="35"/>
      <c r="B69" s="36"/>
      <c r="C69" s="36"/>
      <c r="D69" s="51"/>
      <c r="E69" s="53"/>
      <c r="F69" s="51"/>
      <c r="G69" s="36"/>
      <c r="H69" s="36"/>
      <c r="I69" s="36"/>
      <c r="J69" s="36"/>
      <c r="K69" s="36"/>
      <c r="L69" s="36"/>
      <c r="M69" s="39"/>
    </row>
    <row r="70" spans="1:13" ht="15.75" thickBot="1" x14ac:dyDescent="0.3">
      <c r="D70" s="10"/>
      <c r="E70" s="10"/>
      <c r="F70" s="10"/>
    </row>
    <row r="71" spans="1:13" x14ac:dyDescent="0.25">
      <c r="A71" s="18"/>
      <c r="B71" s="19"/>
      <c r="C71" s="19"/>
      <c r="D71" s="52"/>
      <c r="E71" s="52"/>
      <c r="F71" s="52"/>
      <c r="G71" s="19"/>
      <c r="H71" s="19"/>
      <c r="I71" s="19"/>
      <c r="J71" s="19"/>
      <c r="K71" s="19"/>
      <c r="L71" s="19"/>
      <c r="M71" s="22"/>
    </row>
    <row r="72" spans="1:13" x14ac:dyDescent="0.25">
      <c r="A72" s="23"/>
      <c r="B72" s="24" t="s">
        <v>46</v>
      </c>
      <c r="C72" s="25"/>
      <c r="D72" s="54"/>
      <c r="E72" s="54"/>
      <c r="F72" s="54"/>
      <c r="G72" s="25"/>
      <c r="H72" s="25"/>
      <c r="I72" s="25"/>
      <c r="J72" s="25"/>
      <c r="K72" s="25"/>
      <c r="L72" s="25"/>
      <c r="M72" s="28"/>
    </row>
    <row r="73" spans="1:13" x14ac:dyDescent="0.25">
      <c r="A73" s="23"/>
      <c r="B73" s="25"/>
      <c r="C73" s="25"/>
      <c r="D73" s="54"/>
      <c r="E73" s="54"/>
      <c r="F73" s="54"/>
      <c r="G73" s="25"/>
      <c r="H73" s="25"/>
      <c r="I73" s="25"/>
      <c r="J73" s="25"/>
      <c r="K73" s="25"/>
      <c r="L73" s="25"/>
      <c r="M73" s="28"/>
    </row>
    <row r="74" spans="1:13" x14ac:dyDescent="0.25">
      <c r="A74" s="23"/>
      <c r="B74" s="25" t="s">
        <v>80</v>
      </c>
      <c r="C74" s="25" t="s">
        <v>50</v>
      </c>
      <c r="D74" s="54"/>
      <c r="E74" s="57"/>
      <c r="F74" s="54"/>
      <c r="G74" s="25"/>
      <c r="H74" s="25"/>
      <c r="I74" s="25"/>
      <c r="J74" s="25"/>
      <c r="K74" s="25"/>
      <c r="L74" s="25"/>
      <c r="M74" s="28"/>
    </row>
    <row r="75" spans="1:13" x14ac:dyDescent="0.25">
      <c r="A75" s="23"/>
      <c r="B75" s="25"/>
      <c r="C75" s="25"/>
      <c r="D75" s="54"/>
      <c r="E75" s="54"/>
      <c r="F75" s="54"/>
      <c r="G75" s="25"/>
      <c r="H75" s="25"/>
      <c r="I75" s="25"/>
      <c r="J75" s="25"/>
      <c r="K75" s="25"/>
      <c r="L75" s="25"/>
      <c r="M75" s="28"/>
    </row>
    <row r="76" spans="1:13" x14ac:dyDescent="0.25">
      <c r="A76" s="23"/>
      <c r="B76" s="25" t="s">
        <v>81</v>
      </c>
      <c r="C76" s="25" t="s">
        <v>51</v>
      </c>
      <c r="D76" s="54"/>
      <c r="E76" s="33" t="str">
        <f>IF(E78&gt;0,E74/E78*100,"")</f>
        <v/>
      </c>
      <c r="F76" s="54"/>
      <c r="G76" s="25"/>
      <c r="H76" s="25"/>
      <c r="I76" s="25"/>
      <c r="J76" s="25"/>
      <c r="K76" s="25"/>
      <c r="L76" s="25"/>
      <c r="M76" s="28"/>
    </row>
    <row r="77" spans="1:13" x14ac:dyDescent="0.25">
      <c r="A77" s="23"/>
      <c r="B77" s="25"/>
      <c r="C77" s="25"/>
      <c r="D77" s="54"/>
      <c r="E77" s="54"/>
      <c r="F77" s="54"/>
      <c r="G77" s="25"/>
      <c r="H77" s="25"/>
      <c r="I77" s="25"/>
      <c r="J77" s="25"/>
      <c r="K77" s="25"/>
      <c r="L77" s="25"/>
      <c r="M77" s="28"/>
    </row>
    <row r="78" spans="1:13" x14ac:dyDescent="0.25">
      <c r="A78" s="23"/>
      <c r="B78" s="25" t="s">
        <v>82</v>
      </c>
      <c r="C78" s="25" t="s">
        <v>52</v>
      </c>
      <c r="D78" s="55"/>
      <c r="E78" s="57"/>
      <c r="F78" s="55"/>
      <c r="G78" s="25"/>
      <c r="H78" s="25"/>
      <c r="I78" s="25"/>
      <c r="J78" s="25"/>
      <c r="K78" s="25"/>
      <c r="L78" s="25"/>
      <c r="M78" s="28"/>
    </row>
    <row r="79" spans="1:13" ht="15.75" thickBot="1" x14ac:dyDescent="0.3">
      <c r="A79" s="35"/>
      <c r="B79" s="36"/>
      <c r="C79" s="36"/>
      <c r="D79" s="56"/>
      <c r="E79" s="56"/>
      <c r="F79" s="56"/>
      <c r="G79" s="36"/>
      <c r="H79" s="36"/>
      <c r="I79" s="36"/>
      <c r="J79" s="36"/>
      <c r="K79" s="36"/>
      <c r="L79" s="36"/>
      <c r="M79" s="39"/>
    </row>
    <row r="80" spans="1:13" x14ac:dyDescent="0.25">
      <c r="D80" s="11"/>
      <c r="E80" s="11"/>
      <c r="F80" s="11"/>
    </row>
    <row r="81" spans="2:6" x14ac:dyDescent="0.25">
      <c r="D81" s="11"/>
      <c r="E81" s="11"/>
      <c r="F81" s="11"/>
    </row>
    <row r="82" spans="2:6" x14ac:dyDescent="0.25">
      <c r="B82" s="12" t="s">
        <v>37</v>
      </c>
      <c r="D82" s="11"/>
      <c r="E82" s="11"/>
      <c r="F82" s="11"/>
    </row>
    <row r="83" spans="2:6" x14ac:dyDescent="0.25">
      <c r="D83" s="11"/>
      <c r="E83" s="11"/>
      <c r="F83" s="11"/>
    </row>
    <row r="84" spans="2:6" x14ac:dyDescent="0.25">
      <c r="B84" s="59"/>
      <c r="C84" s="13" t="s">
        <v>92</v>
      </c>
      <c r="D84" s="2"/>
      <c r="E84" s="2"/>
      <c r="F84" s="2"/>
    </row>
    <row r="85" spans="2:6" x14ac:dyDescent="0.25">
      <c r="B85" s="58"/>
      <c r="C85" s="13" t="s">
        <v>93</v>
      </c>
      <c r="D85" s="2"/>
      <c r="E85" s="2"/>
      <c r="F85" s="2"/>
    </row>
    <row r="86" spans="2:6" x14ac:dyDescent="0.25">
      <c r="D86" s="11"/>
      <c r="E86" s="11"/>
      <c r="F86" s="11"/>
    </row>
    <row r="87" spans="2:6" x14ac:dyDescent="0.25">
      <c r="B87" s="2" t="s">
        <v>38</v>
      </c>
      <c r="C87" s="2" t="s">
        <v>98</v>
      </c>
      <c r="D87" s="11"/>
      <c r="E87" s="11"/>
      <c r="F87" s="11"/>
    </row>
    <row r="88" spans="2:6" x14ac:dyDescent="0.25">
      <c r="B88" s="2" t="s">
        <v>39</v>
      </c>
      <c r="C88" s="2" t="s">
        <v>89</v>
      </c>
      <c r="D88" s="11"/>
      <c r="E88" s="11"/>
      <c r="F88" s="11"/>
    </row>
    <row r="89" spans="2:6" x14ac:dyDescent="0.25">
      <c r="C89" s="14" t="s">
        <v>56</v>
      </c>
      <c r="D89" s="11"/>
      <c r="E89" s="11"/>
      <c r="F89" s="11"/>
    </row>
    <row r="90" spans="2:6" x14ac:dyDescent="0.25">
      <c r="C90" s="14" t="s">
        <v>57</v>
      </c>
      <c r="D90" s="11"/>
      <c r="E90" s="11"/>
      <c r="F90" s="11"/>
    </row>
    <row r="91" spans="2:6" x14ac:dyDescent="0.25">
      <c r="B91" s="14" t="s">
        <v>6</v>
      </c>
      <c r="C91" s="14" t="s">
        <v>90</v>
      </c>
      <c r="D91" s="2"/>
      <c r="E91" s="2"/>
      <c r="F91" s="2"/>
    </row>
    <row r="92" spans="2:6" x14ac:dyDescent="0.25">
      <c r="B92" s="14" t="s">
        <v>8</v>
      </c>
      <c r="C92" s="14" t="s">
        <v>99</v>
      </c>
    </row>
    <row r="93" spans="2:6" x14ac:dyDescent="0.25">
      <c r="B93" s="14" t="s">
        <v>10</v>
      </c>
      <c r="C93" s="14" t="s">
        <v>40</v>
      </c>
    </row>
    <row r="94" spans="2:6" x14ac:dyDescent="0.25">
      <c r="B94" s="14" t="s">
        <v>13</v>
      </c>
      <c r="C94" s="14" t="s">
        <v>100</v>
      </c>
      <c r="D94" s="14"/>
      <c r="E94" s="2"/>
      <c r="F94" s="2"/>
    </row>
    <row r="95" spans="2:6" x14ac:dyDescent="0.25">
      <c r="B95" s="14"/>
      <c r="C95" s="14" t="s">
        <v>101</v>
      </c>
      <c r="D95" s="14"/>
      <c r="E95" s="2"/>
      <c r="F95" s="2"/>
    </row>
    <row r="96" spans="2:6" x14ac:dyDescent="0.25">
      <c r="B96" s="14" t="s">
        <v>14</v>
      </c>
      <c r="C96" s="14" t="s">
        <v>102</v>
      </c>
      <c r="D96" s="14"/>
      <c r="E96" s="2"/>
      <c r="F96" s="2"/>
    </row>
    <row r="97" spans="2:6" x14ac:dyDescent="0.25">
      <c r="B97" s="14"/>
      <c r="C97" s="14" t="s">
        <v>103</v>
      </c>
      <c r="D97" s="14"/>
      <c r="E97" s="2"/>
      <c r="F97" s="2"/>
    </row>
    <row r="98" spans="2:6" x14ac:dyDescent="0.25">
      <c r="B98" s="14" t="s">
        <v>15</v>
      </c>
      <c r="C98" s="14" t="s">
        <v>74</v>
      </c>
      <c r="D98" s="14"/>
      <c r="E98" s="2"/>
      <c r="F98" s="2"/>
    </row>
    <row r="99" spans="2:6" x14ac:dyDescent="0.25">
      <c r="B99" s="14"/>
      <c r="C99" s="14" t="s">
        <v>75</v>
      </c>
      <c r="D99" s="14"/>
      <c r="E99" s="2"/>
      <c r="F99" s="2"/>
    </row>
    <row r="100" spans="2:6" x14ac:dyDescent="0.25">
      <c r="B100" s="14" t="s">
        <v>16</v>
      </c>
      <c r="C100" s="14" t="s">
        <v>76</v>
      </c>
      <c r="D100" s="14"/>
      <c r="E100" s="2"/>
      <c r="F100" s="2"/>
    </row>
    <row r="101" spans="2:6" x14ac:dyDescent="0.25">
      <c r="B101" s="14"/>
      <c r="C101" s="14" t="s">
        <v>77</v>
      </c>
      <c r="D101" s="14"/>
      <c r="E101" s="2"/>
      <c r="F101" s="2"/>
    </row>
    <row r="102" spans="2:6" x14ac:dyDescent="0.25">
      <c r="B102" s="14" t="s">
        <v>17</v>
      </c>
      <c r="C102" s="14" t="s">
        <v>76</v>
      </c>
      <c r="D102" s="14"/>
      <c r="E102" s="2"/>
      <c r="F102" s="2"/>
    </row>
    <row r="103" spans="2:6" x14ac:dyDescent="0.25">
      <c r="B103" s="14"/>
      <c r="C103" s="14" t="s">
        <v>78</v>
      </c>
      <c r="D103" s="14"/>
      <c r="E103" s="2"/>
      <c r="F103" s="2"/>
    </row>
    <row r="104" spans="2:6" x14ac:dyDescent="0.25">
      <c r="B104" s="14" t="s">
        <v>18</v>
      </c>
      <c r="C104" s="14" t="s">
        <v>76</v>
      </c>
      <c r="D104" s="14"/>
      <c r="E104" s="2"/>
      <c r="F104" s="2"/>
    </row>
    <row r="105" spans="2:6" x14ac:dyDescent="0.25">
      <c r="B105" s="14"/>
      <c r="C105" s="14" t="s">
        <v>79</v>
      </c>
      <c r="D105" s="14"/>
      <c r="E105" s="2"/>
      <c r="F105" s="2"/>
    </row>
    <row r="106" spans="2:6" x14ac:dyDescent="0.25">
      <c r="B106" s="14" t="s">
        <v>20</v>
      </c>
      <c r="C106" s="14" t="s">
        <v>104</v>
      </c>
      <c r="D106" s="14"/>
      <c r="E106" s="2"/>
      <c r="F106" s="2"/>
    </row>
    <row r="107" spans="2:6" x14ac:dyDescent="0.25">
      <c r="B107" s="14"/>
      <c r="C107" s="14" t="s">
        <v>105</v>
      </c>
      <c r="D107" s="14"/>
      <c r="E107" s="2"/>
      <c r="F107" s="2"/>
    </row>
    <row r="108" spans="2:6" x14ac:dyDescent="0.25">
      <c r="B108" s="14" t="s">
        <v>23</v>
      </c>
      <c r="C108" s="14" t="s">
        <v>106</v>
      </c>
      <c r="D108" s="14"/>
      <c r="E108" s="2"/>
      <c r="F108" s="2"/>
    </row>
    <row r="109" spans="2:6" x14ac:dyDescent="0.25">
      <c r="B109" s="14"/>
      <c r="C109" s="14" t="s">
        <v>107</v>
      </c>
      <c r="D109" s="14"/>
      <c r="E109" s="2"/>
      <c r="F109" s="2"/>
    </row>
    <row r="110" spans="2:6" x14ac:dyDescent="0.25">
      <c r="B110" s="14" t="s">
        <v>26</v>
      </c>
      <c r="C110" s="14" t="s">
        <v>108</v>
      </c>
      <c r="D110" s="14"/>
      <c r="E110" s="2"/>
      <c r="F110" s="2"/>
    </row>
    <row r="111" spans="2:6" x14ac:dyDescent="0.25">
      <c r="B111" s="14"/>
      <c r="C111" s="14" t="s">
        <v>109</v>
      </c>
      <c r="D111" s="14"/>
      <c r="E111" s="2"/>
      <c r="F111" s="2"/>
    </row>
    <row r="112" spans="2:6" x14ac:dyDescent="0.25">
      <c r="B112" s="14" t="s">
        <v>28</v>
      </c>
      <c r="C112" s="14" t="s">
        <v>83</v>
      </c>
      <c r="D112" s="14"/>
      <c r="E112" s="2"/>
      <c r="F112" s="2"/>
    </row>
    <row r="113" spans="2:6" x14ac:dyDescent="0.25">
      <c r="B113" s="14" t="s">
        <v>31</v>
      </c>
      <c r="C113" s="14" t="s">
        <v>84</v>
      </c>
      <c r="D113" s="14"/>
      <c r="E113" s="2"/>
      <c r="F113" s="2"/>
    </row>
    <row r="114" spans="2:6" x14ac:dyDescent="0.25">
      <c r="B114" s="14" t="s">
        <v>33</v>
      </c>
      <c r="C114" s="14" t="s">
        <v>85</v>
      </c>
      <c r="D114" s="14"/>
      <c r="E114" s="2"/>
      <c r="F114" s="2"/>
    </row>
    <row r="115" spans="2:6" x14ac:dyDescent="0.25">
      <c r="B115" s="14" t="s">
        <v>35</v>
      </c>
      <c r="C115" s="14" t="s">
        <v>86</v>
      </c>
      <c r="D115" s="14"/>
      <c r="E115" s="2"/>
      <c r="F115" s="2"/>
    </row>
    <row r="116" spans="2:6" x14ac:dyDescent="0.25">
      <c r="B116" s="14" t="s">
        <v>47</v>
      </c>
      <c r="C116" s="14" t="s">
        <v>41</v>
      </c>
      <c r="D116" s="14"/>
      <c r="E116" s="2"/>
      <c r="F116" s="2"/>
    </row>
    <row r="117" spans="2:6" x14ac:dyDescent="0.25">
      <c r="B117" s="14" t="s">
        <v>48</v>
      </c>
      <c r="C117" s="14" t="s">
        <v>42</v>
      </c>
      <c r="D117" s="14"/>
      <c r="E117" s="2"/>
      <c r="F117" s="2"/>
    </row>
    <row r="118" spans="2:6" x14ac:dyDescent="0.25">
      <c r="B118" s="14" t="s">
        <v>49</v>
      </c>
      <c r="C118" s="14" t="s">
        <v>43</v>
      </c>
      <c r="D118" s="14"/>
      <c r="E118" s="2"/>
      <c r="F118" s="2"/>
    </row>
    <row r="119" spans="2:6" x14ac:dyDescent="0.25">
      <c r="B119" s="14" t="s">
        <v>80</v>
      </c>
      <c r="C119" s="14" t="s">
        <v>53</v>
      </c>
      <c r="D119" s="14"/>
      <c r="E119" s="2"/>
      <c r="F119" s="2"/>
    </row>
    <row r="120" spans="2:6" x14ac:dyDescent="0.25">
      <c r="C120" s="14" t="s">
        <v>58</v>
      </c>
      <c r="D120" s="14"/>
      <c r="E120" s="2"/>
      <c r="F120" s="2"/>
    </row>
    <row r="121" spans="2:6" x14ac:dyDescent="0.25">
      <c r="B121" s="14" t="s">
        <v>81</v>
      </c>
      <c r="C121" s="14" t="s">
        <v>59</v>
      </c>
      <c r="D121" s="14"/>
      <c r="E121" s="2"/>
      <c r="F121" s="2"/>
    </row>
    <row r="122" spans="2:6" x14ac:dyDescent="0.25">
      <c r="C122" s="14" t="s">
        <v>54</v>
      </c>
      <c r="D122" s="14"/>
      <c r="E122" s="2"/>
      <c r="F122" s="2"/>
    </row>
    <row r="123" spans="2:6" x14ac:dyDescent="0.25">
      <c r="B123" s="14" t="s">
        <v>82</v>
      </c>
      <c r="C123" s="14" t="s">
        <v>55</v>
      </c>
      <c r="D123" s="14"/>
      <c r="E123" s="2"/>
      <c r="F123" s="2"/>
    </row>
    <row r="124" spans="2:6" x14ac:dyDescent="0.25">
      <c r="B124" s="14"/>
      <c r="C124" s="14"/>
      <c r="D124" s="14"/>
      <c r="E124" s="2"/>
      <c r="F124" s="2"/>
    </row>
    <row r="125" spans="2:6" x14ac:dyDescent="0.25">
      <c r="B125" s="14"/>
      <c r="C125" s="14"/>
      <c r="D125" s="14"/>
      <c r="E125" s="2"/>
      <c r="F125" s="2"/>
    </row>
    <row r="126" spans="2:6" x14ac:dyDescent="0.25">
      <c r="B126" s="15" t="s">
        <v>91</v>
      </c>
      <c r="D126" s="2"/>
      <c r="E126" s="2"/>
      <c r="F126" s="2"/>
    </row>
    <row r="127" spans="2:6" x14ac:dyDescent="0.25">
      <c r="B127" s="2" t="s">
        <v>110</v>
      </c>
      <c r="D127" s="2"/>
      <c r="E127" s="2"/>
      <c r="F127" s="2"/>
    </row>
    <row r="128" spans="2:6" x14ac:dyDescent="0.25">
      <c r="B128" s="2" t="s">
        <v>112</v>
      </c>
      <c r="D128" s="2"/>
      <c r="E128" s="2"/>
      <c r="F128" s="2"/>
    </row>
    <row r="129" spans="3:6" x14ac:dyDescent="0.25">
      <c r="D129" s="2"/>
      <c r="E129" s="2"/>
      <c r="F129" s="2"/>
    </row>
    <row r="130" spans="3:6" x14ac:dyDescent="0.25">
      <c r="D130" s="2"/>
      <c r="E130" s="2"/>
      <c r="F130" s="2"/>
    </row>
    <row r="131" spans="3:6" x14ac:dyDescent="0.25">
      <c r="D131" s="2"/>
      <c r="E131" s="2"/>
      <c r="F131" s="2"/>
    </row>
    <row r="132" spans="3:6" x14ac:dyDescent="0.25">
      <c r="D132" s="2"/>
      <c r="E132" s="2"/>
      <c r="F132" s="2"/>
    </row>
    <row r="133" spans="3:6" x14ac:dyDescent="0.25">
      <c r="D133" s="2"/>
      <c r="E133" s="2"/>
      <c r="F133" s="2"/>
    </row>
    <row r="134" spans="3:6" x14ac:dyDescent="0.25">
      <c r="D134" s="2"/>
      <c r="E134" s="2"/>
      <c r="F134" s="2"/>
    </row>
    <row r="135" spans="3:6" x14ac:dyDescent="0.25">
      <c r="D135" s="2"/>
      <c r="E135" s="2"/>
      <c r="F135" s="2"/>
    </row>
    <row r="137" spans="3:6" x14ac:dyDescent="0.25">
      <c r="C137" s="16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RHY</vt:lpstr>
    </vt:vector>
  </TitlesOfParts>
  <Company>Suomen Riistakeskus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Wikström</dc:creator>
  <cp:lastModifiedBy>Mikael Wikström</cp:lastModifiedBy>
  <cp:lastPrinted>2016-03-22T12:37:44Z</cp:lastPrinted>
  <dcterms:created xsi:type="dcterms:W3CDTF">2016-03-03T10:12:57Z</dcterms:created>
  <dcterms:modified xsi:type="dcterms:W3CDTF">2017-03-13T08:27:18Z</dcterms:modified>
</cp:coreProperties>
</file>