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75" windowWidth="20115" windowHeight="7995" tabRatio="759"/>
  </bookViews>
  <sheets>
    <sheet name="Älgförvaltningsområde" sheetId="1" r:id="rId1"/>
    <sheet name="JVF1" sheetId="2" r:id="rId2"/>
    <sheet name="JVF2" sheetId="3" r:id="rId3"/>
    <sheet name="JVF3" sheetId="4" r:id="rId4"/>
    <sheet name="JVF4" sheetId="5" r:id="rId5"/>
    <sheet name="JVF5" sheetId="6" r:id="rId6"/>
    <sheet name="JVF6" sheetId="7" r:id="rId7"/>
    <sheet name="JVF7" sheetId="8" r:id="rId8"/>
    <sheet name="JVF8" sheetId="9" r:id="rId9"/>
    <sheet name="JVF9" sheetId="10" r:id="rId10"/>
    <sheet name="JVF10" sheetId="11" r:id="rId11"/>
    <sheet name="JVF11" sheetId="12" r:id="rId12"/>
    <sheet name="JVF12" sheetId="13" r:id="rId13"/>
    <sheet name="Jämförelse" sheetId="15" r:id="rId14"/>
    <sheet name="Jämförelse 2" sheetId="14" r:id="rId15"/>
  </sheets>
  <calcPr calcId="145621"/>
</workbook>
</file>

<file path=xl/calcChain.xml><?xml version="1.0" encoding="utf-8"?>
<calcChain xmlns="http://schemas.openxmlformats.org/spreadsheetml/2006/main">
  <c r="C20" i="15" l="1"/>
  <c r="E76" i="13" l="1"/>
  <c r="F68" i="13"/>
  <c r="E68" i="13"/>
  <c r="D68" i="13"/>
  <c r="J40" i="13"/>
  <c r="J46" i="13" s="1"/>
  <c r="J44" i="13" s="1"/>
  <c r="F34" i="13"/>
  <c r="E34" i="13"/>
  <c r="D34" i="13"/>
  <c r="F32" i="13"/>
  <c r="E32" i="13"/>
  <c r="D32" i="13"/>
  <c r="L22" i="13"/>
  <c r="K22" i="13"/>
  <c r="J22" i="13"/>
  <c r="J10" i="13"/>
  <c r="I10" i="13"/>
  <c r="H10" i="13"/>
  <c r="E76" i="12"/>
  <c r="F68" i="12"/>
  <c r="E68" i="12"/>
  <c r="D68" i="12"/>
  <c r="J40" i="12"/>
  <c r="J46" i="12" s="1"/>
  <c r="J44" i="12" s="1"/>
  <c r="F34" i="12"/>
  <c r="E34" i="12"/>
  <c r="D34" i="12"/>
  <c r="F32" i="12"/>
  <c r="E32" i="12"/>
  <c r="D32" i="12"/>
  <c r="L22" i="12"/>
  <c r="K22" i="12"/>
  <c r="J22" i="12"/>
  <c r="J10" i="12"/>
  <c r="I10" i="12"/>
  <c r="H10" i="12"/>
  <c r="E76" i="11"/>
  <c r="F68" i="11"/>
  <c r="E68" i="11"/>
  <c r="D68" i="11"/>
  <c r="J40" i="11"/>
  <c r="J46" i="11" s="1"/>
  <c r="J44" i="11" s="1"/>
  <c r="F34" i="11"/>
  <c r="E34" i="11"/>
  <c r="D34" i="11"/>
  <c r="F32" i="11"/>
  <c r="E32" i="11"/>
  <c r="D32" i="11"/>
  <c r="L22" i="11"/>
  <c r="K22" i="11"/>
  <c r="J22" i="11"/>
  <c r="J10" i="11"/>
  <c r="I10" i="11"/>
  <c r="H10" i="11"/>
  <c r="E76" i="10"/>
  <c r="F68" i="10"/>
  <c r="E68" i="10"/>
  <c r="D68" i="10"/>
  <c r="J40" i="10"/>
  <c r="J46" i="10" s="1"/>
  <c r="J44" i="10" s="1"/>
  <c r="F34" i="10"/>
  <c r="E34" i="10"/>
  <c r="D34" i="10"/>
  <c r="F32" i="10"/>
  <c r="E32" i="10"/>
  <c r="D32" i="10"/>
  <c r="L22" i="10"/>
  <c r="K22" i="10"/>
  <c r="J22" i="10"/>
  <c r="J10" i="10"/>
  <c r="I10" i="10"/>
  <c r="H10" i="10"/>
  <c r="E76" i="9"/>
  <c r="F68" i="9"/>
  <c r="E68" i="9"/>
  <c r="D68" i="9"/>
  <c r="J46" i="9"/>
  <c r="J42" i="9" s="1"/>
  <c r="J44" i="9"/>
  <c r="J40" i="9"/>
  <c r="F34" i="9"/>
  <c r="E34" i="9"/>
  <c r="D34" i="9"/>
  <c r="F32" i="9"/>
  <c r="E32" i="9"/>
  <c r="D32" i="9"/>
  <c r="L22" i="9"/>
  <c r="K22" i="9"/>
  <c r="J22" i="9"/>
  <c r="J10" i="9"/>
  <c r="I10" i="9"/>
  <c r="H10" i="9"/>
  <c r="E76" i="8"/>
  <c r="F68" i="8"/>
  <c r="E68" i="8"/>
  <c r="D68" i="8"/>
  <c r="J40" i="8"/>
  <c r="J46" i="8" s="1"/>
  <c r="J44" i="8" s="1"/>
  <c r="F34" i="8"/>
  <c r="E34" i="8"/>
  <c r="D34" i="8"/>
  <c r="F32" i="8"/>
  <c r="E32" i="8"/>
  <c r="D32" i="8"/>
  <c r="L22" i="8"/>
  <c r="K22" i="8"/>
  <c r="J22" i="8"/>
  <c r="J10" i="8"/>
  <c r="I10" i="8"/>
  <c r="H10" i="8"/>
  <c r="E76" i="7"/>
  <c r="F68" i="7"/>
  <c r="E68" i="7"/>
  <c r="D68" i="7"/>
  <c r="J40" i="7"/>
  <c r="F34" i="7"/>
  <c r="E34" i="7"/>
  <c r="D34" i="7"/>
  <c r="F32" i="7"/>
  <c r="F36" i="7" s="1"/>
  <c r="E32" i="7"/>
  <c r="D32" i="7"/>
  <c r="J24" i="7"/>
  <c r="L22" i="7"/>
  <c r="K22" i="7"/>
  <c r="J22" i="7"/>
  <c r="J10" i="7"/>
  <c r="I10" i="7"/>
  <c r="H10" i="7"/>
  <c r="E76" i="6"/>
  <c r="F68" i="6"/>
  <c r="E68" i="6"/>
  <c r="D68" i="6"/>
  <c r="J40" i="6"/>
  <c r="J46" i="6" s="1"/>
  <c r="J44" i="6" s="1"/>
  <c r="F34" i="6"/>
  <c r="E34" i="6"/>
  <c r="D34" i="6"/>
  <c r="F32" i="6"/>
  <c r="E32" i="6"/>
  <c r="D32" i="6"/>
  <c r="L22" i="6"/>
  <c r="K22" i="6"/>
  <c r="J22" i="6"/>
  <c r="J10" i="6"/>
  <c r="I10" i="6"/>
  <c r="H10" i="6"/>
  <c r="E76" i="5"/>
  <c r="F68" i="5"/>
  <c r="E68" i="5"/>
  <c r="D68" i="5"/>
  <c r="J40" i="5"/>
  <c r="J46" i="5" s="1"/>
  <c r="F34" i="5"/>
  <c r="E34" i="5"/>
  <c r="D34" i="5"/>
  <c r="F32" i="5"/>
  <c r="E32" i="5"/>
  <c r="D32" i="5"/>
  <c r="L22" i="5"/>
  <c r="K22" i="5"/>
  <c r="J22" i="5"/>
  <c r="J10" i="5"/>
  <c r="I10" i="5"/>
  <c r="H10" i="5"/>
  <c r="E76" i="4"/>
  <c r="F68" i="4"/>
  <c r="E68" i="4"/>
  <c r="D68" i="4"/>
  <c r="J40" i="4"/>
  <c r="J46" i="4" s="1"/>
  <c r="F34" i="4"/>
  <c r="E34" i="4"/>
  <c r="D34" i="4"/>
  <c r="F32" i="4"/>
  <c r="E32" i="4"/>
  <c r="D32" i="4"/>
  <c r="L22" i="4"/>
  <c r="K22" i="4"/>
  <c r="J22" i="4"/>
  <c r="J10" i="4"/>
  <c r="I10" i="4"/>
  <c r="H10" i="4"/>
  <c r="E76" i="3"/>
  <c r="F68" i="3"/>
  <c r="E68" i="3"/>
  <c r="D68" i="3"/>
  <c r="J40" i="3"/>
  <c r="J46" i="3" s="1"/>
  <c r="J44" i="3" s="1"/>
  <c r="F34" i="3"/>
  <c r="E34" i="3"/>
  <c r="D34" i="3"/>
  <c r="J24" i="3" s="1"/>
  <c r="F32" i="3"/>
  <c r="E32" i="3"/>
  <c r="D32" i="3"/>
  <c r="L22" i="3"/>
  <c r="K22" i="3"/>
  <c r="J22" i="3"/>
  <c r="J10" i="3"/>
  <c r="I10" i="3"/>
  <c r="H10" i="3"/>
  <c r="E76" i="2"/>
  <c r="F68" i="2"/>
  <c r="E68" i="2"/>
  <c r="D68" i="2"/>
  <c r="J40" i="2"/>
  <c r="F34" i="2"/>
  <c r="E34" i="2"/>
  <c r="D34" i="2"/>
  <c r="F32" i="2"/>
  <c r="E32" i="2"/>
  <c r="K24" i="2" s="1"/>
  <c r="D32" i="2"/>
  <c r="L22" i="2"/>
  <c r="K22" i="2"/>
  <c r="J22" i="2"/>
  <c r="J10" i="2"/>
  <c r="I10" i="2"/>
  <c r="H10" i="2"/>
  <c r="J44" i="4" l="1"/>
  <c r="J42" i="4"/>
  <c r="J46" i="2"/>
  <c r="J44" i="2" s="1"/>
  <c r="F56" i="2" s="1"/>
  <c r="J42" i="11"/>
  <c r="D54" i="11" s="1"/>
  <c r="J42" i="10"/>
  <c r="J44" i="7"/>
  <c r="D56" i="7" s="1"/>
  <c r="J46" i="7"/>
  <c r="J42" i="7" s="1"/>
  <c r="J42" i="5"/>
  <c r="E54" i="5" s="1"/>
  <c r="J44" i="5"/>
  <c r="E56" i="5" s="1"/>
  <c r="K24" i="6"/>
  <c r="K24" i="4"/>
  <c r="D36" i="3"/>
  <c r="D52" i="3" s="1"/>
  <c r="E36" i="2"/>
  <c r="D36" i="2"/>
  <c r="J26" i="2" s="1"/>
  <c r="F36" i="2"/>
  <c r="F52" i="2" s="1"/>
  <c r="D56" i="9"/>
  <c r="D56" i="10"/>
  <c r="F56" i="13"/>
  <c r="J42" i="13"/>
  <c r="D54" i="13" s="1"/>
  <c r="D56" i="13"/>
  <c r="K24" i="13"/>
  <c r="L24" i="13"/>
  <c r="F36" i="13"/>
  <c r="F52" i="13" s="1"/>
  <c r="E36" i="13"/>
  <c r="E56" i="13"/>
  <c r="J24" i="13"/>
  <c r="D36" i="13"/>
  <c r="J42" i="12"/>
  <c r="E54" i="12" s="1"/>
  <c r="F56" i="12"/>
  <c r="D54" i="12"/>
  <c r="E56" i="12"/>
  <c r="D56" i="12"/>
  <c r="J24" i="12"/>
  <c r="L24" i="12"/>
  <c r="F36" i="12"/>
  <c r="D36" i="12"/>
  <c r="K24" i="12"/>
  <c r="E36" i="12"/>
  <c r="E56" i="11"/>
  <c r="D56" i="11"/>
  <c r="F56" i="11"/>
  <c r="J24" i="11"/>
  <c r="F36" i="11"/>
  <c r="L24" i="11"/>
  <c r="D36" i="11"/>
  <c r="K24" i="11"/>
  <c r="E36" i="11"/>
  <c r="E54" i="10"/>
  <c r="F56" i="10"/>
  <c r="D54" i="10"/>
  <c r="H54" i="10" s="1"/>
  <c r="E56" i="10"/>
  <c r="F54" i="10"/>
  <c r="L24" i="10"/>
  <c r="F36" i="10"/>
  <c r="J24" i="10"/>
  <c r="D36" i="10"/>
  <c r="K24" i="10"/>
  <c r="E36" i="10"/>
  <c r="D54" i="9"/>
  <c r="E56" i="9"/>
  <c r="E54" i="9"/>
  <c r="F56" i="9"/>
  <c r="F54" i="9"/>
  <c r="J24" i="9"/>
  <c r="L24" i="9"/>
  <c r="F36" i="9"/>
  <c r="D36" i="9"/>
  <c r="E36" i="9"/>
  <c r="E52" i="9" s="1"/>
  <c r="K24" i="9"/>
  <c r="J42" i="8"/>
  <c r="F54" i="8" s="1"/>
  <c r="E56" i="8"/>
  <c r="D56" i="8"/>
  <c r="F56" i="8"/>
  <c r="J24" i="8"/>
  <c r="L24" i="8"/>
  <c r="F36" i="8"/>
  <c r="D36" i="8"/>
  <c r="K24" i="8"/>
  <c r="E36" i="8"/>
  <c r="E56" i="7"/>
  <c r="F56" i="7"/>
  <c r="E36" i="7"/>
  <c r="E52" i="7" s="1"/>
  <c r="K24" i="7"/>
  <c r="F52" i="7"/>
  <c r="L26" i="7"/>
  <c r="L24" i="7"/>
  <c r="D36" i="7"/>
  <c r="F56" i="6"/>
  <c r="J42" i="6"/>
  <c r="F54" i="6" s="1"/>
  <c r="E56" i="6"/>
  <c r="D56" i="6"/>
  <c r="J24" i="6"/>
  <c r="D36" i="6"/>
  <c r="D52" i="6" s="1"/>
  <c r="E36" i="6"/>
  <c r="K26" i="6" s="1"/>
  <c r="L24" i="6"/>
  <c r="F36" i="6"/>
  <c r="J26" i="6"/>
  <c r="D54" i="5"/>
  <c r="F56" i="5"/>
  <c r="L24" i="5"/>
  <c r="F36" i="5"/>
  <c r="D36" i="5"/>
  <c r="J24" i="5"/>
  <c r="K24" i="5"/>
  <c r="E36" i="5"/>
  <c r="D54" i="4"/>
  <c r="E54" i="4"/>
  <c r="F56" i="4"/>
  <c r="E56" i="4"/>
  <c r="F54" i="4"/>
  <c r="D56" i="4"/>
  <c r="J24" i="4"/>
  <c r="L24" i="4"/>
  <c r="F36" i="4"/>
  <c r="D36" i="4"/>
  <c r="E36" i="4"/>
  <c r="E52" i="4" s="1"/>
  <c r="J42" i="3"/>
  <c r="D54" i="3" s="1"/>
  <c r="F56" i="3"/>
  <c r="E56" i="3"/>
  <c r="J26" i="3"/>
  <c r="F36" i="3"/>
  <c r="L24" i="3"/>
  <c r="D56" i="3"/>
  <c r="K24" i="3"/>
  <c r="E36" i="3"/>
  <c r="L24" i="2"/>
  <c r="J24" i="2"/>
  <c r="E56" i="2"/>
  <c r="K26" i="2"/>
  <c r="J40" i="1"/>
  <c r="J46" i="1" s="1"/>
  <c r="E34" i="1"/>
  <c r="F34" i="1"/>
  <c r="D34" i="1"/>
  <c r="E32" i="1"/>
  <c r="F32" i="1"/>
  <c r="D32" i="1"/>
  <c r="F54" i="13" l="1"/>
  <c r="F54" i="12"/>
  <c r="E54" i="11"/>
  <c r="F54" i="11"/>
  <c r="J54" i="11" s="1"/>
  <c r="D56" i="5"/>
  <c r="F54" i="5"/>
  <c r="J54" i="5" s="1"/>
  <c r="D52" i="2"/>
  <c r="D56" i="2"/>
  <c r="E52" i="2"/>
  <c r="J42" i="2"/>
  <c r="E54" i="13"/>
  <c r="I54" i="13" s="1"/>
  <c r="E54" i="7"/>
  <c r="E58" i="7" s="1"/>
  <c r="I56" i="7" s="1"/>
  <c r="F54" i="7"/>
  <c r="J54" i="7" s="1"/>
  <c r="D54" i="7"/>
  <c r="H54" i="7" s="1"/>
  <c r="I54" i="5"/>
  <c r="E58" i="4"/>
  <c r="I56" i="4" s="1"/>
  <c r="E54" i="8"/>
  <c r="D54" i="8"/>
  <c r="H54" i="8" s="1"/>
  <c r="D54" i="6"/>
  <c r="D64" i="6" s="1"/>
  <c r="E54" i="6"/>
  <c r="I54" i="6" s="1"/>
  <c r="I54" i="8"/>
  <c r="L26" i="2"/>
  <c r="J54" i="4"/>
  <c r="H54" i="4"/>
  <c r="J54" i="8"/>
  <c r="J54" i="9"/>
  <c r="H54" i="9"/>
  <c r="J54" i="10"/>
  <c r="I54" i="10"/>
  <c r="J54" i="12"/>
  <c r="I54" i="12"/>
  <c r="F58" i="13"/>
  <c r="J56" i="13" s="1"/>
  <c r="H54" i="13"/>
  <c r="J54" i="13"/>
  <c r="L26" i="13"/>
  <c r="E52" i="13"/>
  <c r="E58" i="13" s="1"/>
  <c r="I56" i="13" s="1"/>
  <c r="K26" i="13"/>
  <c r="F64" i="13"/>
  <c r="D52" i="13"/>
  <c r="D58" i="13" s="1"/>
  <c r="H56" i="13" s="1"/>
  <c r="J26" i="13"/>
  <c r="H54" i="12"/>
  <c r="F52" i="12"/>
  <c r="F58" i="12" s="1"/>
  <c r="J56" i="12" s="1"/>
  <c r="L26" i="12"/>
  <c r="D52" i="12"/>
  <c r="D58" i="12" s="1"/>
  <c r="H56" i="12" s="1"/>
  <c r="J26" i="12"/>
  <c r="E52" i="12"/>
  <c r="E58" i="12" s="1"/>
  <c r="I56" i="12" s="1"/>
  <c r="K26" i="12"/>
  <c r="I54" i="11"/>
  <c r="H54" i="11"/>
  <c r="F52" i="11"/>
  <c r="F58" i="11" s="1"/>
  <c r="J56" i="11" s="1"/>
  <c r="L26" i="11"/>
  <c r="D52" i="11"/>
  <c r="D58" i="11" s="1"/>
  <c r="H56" i="11" s="1"/>
  <c r="J26" i="11"/>
  <c r="E52" i="11"/>
  <c r="E58" i="11" s="1"/>
  <c r="I56" i="11" s="1"/>
  <c r="K26" i="11"/>
  <c r="E58" i="10"/>
  <c r="I56" i="10" s="1"/>
  <c r="F58" i="10"/>
  <c r="J56" i="10" s="1"/>
  <c r="F52" i="10"/>
  <c r="L26" i="10"/>
  <c r="D52" i="10"/>
  <c r="D58" i="10" s="1"/>
  <c r="H56" i="10" s="1"/>
  <c r="J26" i="10"/>
  <c r="K26" i="10"/>
  <c r="E52" i="10"/>
  <c r="E58" i="9"/>
  <c r="I54" i="9"/>
  <c r="E64" i="9"/>
  <c r="F52" i="9"/>
  <c r="F58" i="9" s="1"/>
  <c r="J56" i="9" s="1"/>
  <c r="L26" i="9"/>
  <c r="D52" i="9"/>
  <c r="D58" i="9" s="1"/>
  <c r="H56" i="9" s="1"/>
  <c r="J26" i="9"/>
  <c r="K26" i="9"/>
  <c r="D58" i="8"/>
  <c r="H56" i="8" s="1"/>
  <c r="F52" i="8"/>
  <c r="F58" i="8" s="1"/>
  <c r="J56" i="8" s="1"/>
  <c r="L26" i="8"/>
  <c r="D52" i="8"/>
  <c r="J26" i="8"/>
  <c r="E52" i="8"/>
  <c r="E58" i="8" s="1"/>
  <c r="I56" i="8" s="1"/>
  <c r="K26" i="8"/>
  <c r="F58" i="7"/>
  <c r="I54" i="7"/>
  <c r="K26" i="7"/>
  <c r="E64" i="7"/>
  <c r="F64" i="7"/>
  <c r="J26" i="7"/>
  <c r="D52" i="7"/>
  <c r="J54" i="6"/>
  <c r="D58" i="6"/>
  <c r="H54" i="6"/>
  <c r="E52" i="6"/>
  <c r="F52" i="6"/>
  <c r="F58" i="6" s="1"/>
  <c r="J56" i="6" s="1"/>
  <c r="L26" i="6"/>
  <c r="H54" i="5"/>
  <c r="F52" i="5"/>
  <c r="L26" i="5"/>
  <c r="D52" i="5"/>
  <c r="J26" i="5"/>
  <c r="E52" i="5"/>
  <c r="E58" i="5" s="1"/>
  <c r="I56" i="5" s="1"/>
  <c r="K26" i="5"/>
  <c r="I52" i="4"/>
  <c r="I54" i="4"/>
  <c r="F52" i="4"/>
  <c r="F58" i="4" s="1"/>
  <c r="J56" i="4" s="1"/>
  <c r="L26" i="4"/>
  <c r="D52" i="4"/>
  <c r="D58" i="4" s="1"/>
  <c r="H56" i="4" s="1"/>
  <c r="J26" i="4"/>
  <c r="K26" i="4"/>
  <c r="E64" i="4"/>
  <c r="E54" i="3"/>
  <c r="I54" i="3" s="1"/>
  <c r="F54" i="3"/>
  <c r="J54" i="3" s="1"/>
  <c r="F52" i="3"/>
  <c r="L26" i="3"/>
  <c r="D58" i="3"/>
  <c r="D64" i="3"/>
  <c r="H54" i="3"/>
  <c r="K26" i="3"/>
  <c r="E52" i="3"/>
  <c r="E58" i="3" s="1"/>
  <c r="I56" i="3" s="1"/>
  <c r="K24" i="1"/>
  <c r="L24" i="1"/>
  <c r="E36" i="1"/>
  <c r="J24" i="1"/>
  <c r="D36" i="1"/>
  <c r="F36" i="1"/>
  <c r="J42" i="1"/>
  <c r="F54" i="1" s="1"/>
  <c r="J44" i="1"/>
  <c r="F56" i="1" s="1"/>
  <c r="L22" i="1"/>
  <c r="K22" i="1"/>
  <c r="J22" i="1"/>
  <c r="D58" i="7" l="1"/>
  <c r="H56" i="7" s="1"/>
  <c r="D58" i="5"/>
  <c r="H56" i="5" s="1"/>
  <c r="F58" i="5"/>
  <c r="J56" i="5" s="1"/>
  <c r="F54" i="2"/>
  <c r="E54" i="2"/>
  <c r="D54" i="2"/>
  <c r="I52" i="7"/>
  <c r="F58" i="3"/>
  <c r="J56" i="3" s="1"/>
  <c r="J52" i="13"/>
  <c r="I52" i="9"/>
  <c r="I56" i="9"/>
  <c r="J52" i="7"/>
  <c r="J56" i="7"/>
  <c r="H52" i="6"/>
  <c r="H56" i="6"/>
  <c r="H52" i="3"/>
  <c r="H56" i="3"/>
  <c r="I52" i="13"/>
  <c r="E64" i="13"/>
  <c r="H52" i="13"/>
  <c r="D64" i="13"/>
  <c r="J52" i="12"/>
  <c r="F64" i="12"/>
  <c r="H52" i="12"/>
  <c r="D64" i="12"/>
  <c r="I52" i="12"/>
  <c r="E64" i="12"/>
  <c r="J52" i="11"/>
  <c r="F64" i="11"/>
  <c r="H52" i="11"/>
  <c r="D64" i="11"/>
  <c r="I52" i="11"/>
  <c r="E64" i="11"/>
  <c r="J52" i="10"/>
  <c r="F64" i="10"/>
  <c r="H52" i="10"/>
  <c r="D64" i="10"/>
  <c r="I52" i="10"/>
  <c r="E64" i="10"/>
  <c r="J52" i="9"/>
  <c r="F64" i="9"/>
  <c r="H52" i="9"/>
  <c r="D64" i="9"/>
  <c r="J52" i="8"/>
  <c r="F64" i="8"/>
  <c r="H52" i="8"/>
  <c r="D64" i="8"/>
  <c r="I52" i="8"/>
  <c r="E64" i="8"/>
  <c r="H52" i="7"/>
  <c r="D64" i="7"/>
  <c r="E64" i="6"/>
  <c r="E58" i="6"/>
  <c r="J52" i="6"/>
  <c r="F64" i="6"/>
  <c r="J52" i="5"/>
  <c r="F64" i="5"/>
  <c r="H52" i="5"/>
  <c r="D64" i="5"/>
  <c r="I52" i="5"/>
  <c r="E64" i="5"/>
  <c r="J52" i="4"/>
  <c r="F64" i="4"/>
  <c r="H52" i="4"/>
  <c r="D64" i="4"/>
  <c r="J52" i="3"/>
  <c r="F64" i="3"/>
  <c r="I52" i="3"/>
  <c r="E64" i="3"/>
  <c r="D54" i="1"/>
  <c r="E54" i="1"/>
  <c r="D56" i="1"/>
  <c r="E56" i="1"/>
  <c r="K26" i="1"/>
  <c r="E52" i="1"/>
  <c r="F52" i="1"/>
  <c r="F58" i="1" s="1"/>
  <c r="J56" i="1" s="1"/>
  <c r="L26" i="1"/>
  <c r="J26" i="1"/>
  <c r="D52" i="1"/>
  <c r="J10" i="1"/>
  <c r="I10" i="1"/>
  <c r="H10" i="1"/>
  <c r="J22" i="15"/>
  <c r="H22" i="15"/>
  <c r="K22" i="15" s="1"/>
  <c r="C22" i="15"/>
  <c r="C17" i="15"/>
  <c r="B17" i="15"/>
  <c r="C16" i="15"/>
  <c r="B16" i="15"/>
  <c r="C15" i="15"/>
  <c r="B15" i="15"/>
  <c r="C14" i="15"/>
  <c r="B14" i="15"/>
  <c r="C13" i="15"/>
  <c r="B13" i="15"/>
  <c r="C12" i="15"/>
  <c r="B12" i="15"/>
  <c r="C11" i="15"/>
  <c r="B11" i="15"/>
  <c r="C10" i="15"/>
  <c r="B10" i="15"/>
  <c r="C9" i="15"/>
  <c r="B9" i="15"/>
  <c r="C8" i="15"/>
  <c r="B8" i="15"/>
  <c r="C7" i="15"/>
  <c r="B7" i="15"/>
  <c r="C6" i="15"/>
  <c r="B6" i="15"/>
  <c r="B2" i="15"/>
  <c r="C18" i="14"/>
  <c r="C17" i="14"/>
  <c r="C16" i="14"/>
  <c r="C15" i="14"/>
  <c r="C14" i="14"/>
  <c r="C13" i="14"/>
  <c r="C12" i="14"/>
  <c r="C11" i="14"/>
  <c r="C10" i="14"/>
  <c r="C9" i="14"/>
  <c r="C8" i="14"/>
  <c r="C7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2" i="14"/>
  <c r="R23" i="14"/>
  <c r="D64" i="2" l="1"/>
  <c r="H54" i="2"/>
  <c r="D58" i="2"/>
  <c r="E58" i="2"/>
  <c r="I54" i="2"/>
  <c r="E64" i="2"/>
  <c r="J54" i="2"/>
  <c r="F64" i="2"/>
  <c r="F58" i="2"/>
  <c r="S7" i="14" s="1"/>
  <c r="I52" i="6"/>
  <c r="I56" i="6"/>
  <c r="E58" i="1"/>
  <c r="I56" i="1" s="1"/>
  <c r="D58" i="1"/>
  <c r="H56" i="1" s="1"/>
  <c r="H17" i="15"/>
  <c r="I17" i="15" s="1"/>
  <c r="Q11" i="14"/>
  <c r="R13" i="14"/>
  <c r="T13" i="14" s="1"/>
  <c r="H7" i="15"/>
  <c r="I7" i="15" s="1"/>
  <c r="Q16" i="14"/>
  <c r="S8" i="14"/>
  <c r="S12" i="14"/>
  <c r="S16" i="14"/>
  <c r="R14" i="14"/>
  <c r="T14" i="14" s="1"/>
  <c r="Q12" i="14"/>
  <c r="O10" i="14"/>
  <c r="I16" i="14"/>
  <c r="K14" i="14"/>
  <c r="O12" i="14"/>
  <c r="S11" i="14"/>
  <c r="I10" i="14"/>
  <c r="I14" i="14"/>
  <c r="H16" i="15"/>
  <c r="I16" i="15" s="1"/>
  <c r="K13" i="14"/>
  <c r="S17" i="14"/>
  <c r="O13" i="14"/>
  <c r="Q10" i="14"/>
  <c r="Q17" i="14"/>
  <c r="I11" i="14"/>
  <c r="Z17" i="14"/>
  <c r="Z12" i="14"/>
  <c r="Q7" i="14"/>
  <c r="K18" i="14"/>
  <c r="I18" i="14"/>
  <c r="I13" i="14"/>
  <c r="C18" i="15"/>
  <c r="I22" i="15"/>
  <c r="I17" i="14"/>
  <c r="I12" i="14"/>
  <c r="I52" i="2" l="1"/>
  <c r="I56" i="2"/>
  <c r="H56" i="2"/>
  <c r="H52" i="2"/>
  <c r="Z7" i="14" s="1"/>
  <c r="J56" i="2"/>
  <c r="J52" i="2"/>
  <c r="R16" i="14"/>
  <c r="T16" i="14" s="1"/>
  <c r="H15" i="15"/>
  <c r="I15" i="15" s="1"/>
  <c r="H13" i="15"/>
  <c r="I13" i="15" s="1"/>
  <c r="AB8" i="14"/>
  <c r="S9" i="14"/>
  <c r="O18" i="14"/>
  <c r="M14" i="14"/>
  <c r="H54" i="1"/>
  <c r="I8" i="14"/>
  <c r="Z18" i="14"/>
  <c r="AB11" i="14"/>
  <c r="O14" i="14"/>
  <c r="O11" i="14"/>
  <c r="Z8" i="14"/>
  <c r="Z13" i="14"/>
  <c r="Z16" i="14"/>
  <c r="AB12" i="14"/>
  <c r="AB10" i="14"/>
  <c r="S10" i="14"/>
  <c r="J8" i="14"/>
  <c r="K8" i="14"/>
  <c r="M16" i="14"/>
  <c r="M12" i="14"/>
  <c r="M11" i="14"/>
  <c r="H52" i="1"/>
  <c r="AB13" i="14"/>
  <c r="S13" i="14"/>
  <c r="O17" i="14"/>
  <c r="AB17" i="14"/>
  <c r="M9" i="14"/>
  <c r="M8" i="14"/>
  <c r="M10" i="14"/>
  <c r="M17" i="14"/>
  <c r="M18" i="14"/>
  <c r="M13" i="14"/>
  <c r="I9" i="14"/>
  <c r="H8" i="15"/>
  <c r="I8" i="15" s="1"/>
  <c r="G12" i="15"/>
  <c r="I7" i="14"/>
  <c r="K7" i="14"/>
  <c r="J54" i="1"/>
  <c r="I54" i="1"/>
  <c r="R8" i="14"/>
  <c r="T8" i="14" s="1"/>
  <c r="AA8" i="14"/>
  <c r="J52" i="1"/>
  <c r="I52" i="1"/>
  <c r="S15" i="14"/>
  <c r="Q15" i="14"/>
  <c r="H14" i="15"/>
  <c r="I14" i="15" s="1"/>
  <c r="R18" i="14"/>
  <c r="T18" i="14" s="1"/>
  <c r="R17" i="14"/>
  <c r="T17" i="14" s="1"/>
  <c r="O16" i="14"/>
  <c r="O15" i="14"/>
  <c r="R15" i="14"/>
  <c r="T15" i="14" s="1"/>
  <c r="N13" i="14"/>
  <c r="H12" i="15"/>
  <c r="I12" i="15" s="1"/>
  <c r="F10" i="15"/>
  <c r="Z11" i="14"/>
  <c r="Z10" i="14"/>
  <c r="R9" i="14"/>
  <c r="T9" i="14" s="1"/>
  <c r="K9" i="14"/>
  <c r="O8" i="14"/>
  <c r="N18" i="14"/>
  <c r="G17" i="15"/>
  <c r="Q18" i="14"/>
  <c r="S18" i="14"/>
  <c r="F17" i="15"/>
  <c r="J18" i="14"/>
  <c r="G16" i="15"/>
  <c r="N17" i="14"/>
  <c r="N16" i="14"/>
  <c r="G14" i="15"/>
  <c r="N15" i="14"/>
  <c r="F13" i="15"/>
  <c r="J14" i="14"/>
  <c r="N14" i="14"/>
  <c r="G13" i="15"/>
  <c r="Q14" i="14"/>
  <c r="S14" i="14"/>
  <c r="J13" i="14"/>
  <c r="F12" i="15"/>
  <c r="AA13" i="14"/>
  <c r="K12" i="15"/>
  <c r="Q13" i="14"/>
  <c r="H11" i="15"/>
  <c r="I11" i="15" s="1"/>
  <c r="R12" i="14"/>
  <c r="T12" i="14" s="1"/>
  <c r="N12" i="14"/>
  <c r="G11" i="15"/>
  <c r="J11" i="14"/>
  <c r="H10" i="15"/>
  <c r="I10" i="15" s="1"/>
  <c r="R11" i="14"/>
  <c r="T11" i="14" s="1"/>
  <c r="G10" i="15"/>
  <c r="N11" i="14"/>
  <c r="N10" i="14"/>
  <c r="G9" i="15"/>
  <c r="H9" i="15"/>
  <c r="I9" i="15" s="1"/>
  <c r="R10" i="14"/>
  <c r="T10" i="14" s="1"/>
  <c r="F9" i="15"/>
  <c r="J9" i="14"/>
  <c r="F8" i="15"/>
  <c r="AB9" i="14"/>
  <c r="O9" i="14"/>
  <c r="Q9" i="14"/>
  <c r="N9" i="14"/>
  <c r="G8" i="15"/>
  <c r="G7" i="15"/>
  <c r="N8" i="14"/>
  <c r="Q8" i="14"/>
  <c r="R7" i="14"/>
  <c r="T7" i="14" s="1"/>
  <c r="H6" i="15"/>
  <c r="I6" i="15" s="1"/>
  <c r="AB18" i="14"/>
  <c r="K16" i="14"/>
  <c r="I15" i="14"/>
  <c r="Z14" i="14"/>
  <c r="AB14" i="14"/>
  <c r="K12" i="14"/>
  <c r="K11" i="14"/>
  <c r="K10" i="14"/>
  <c r="Z9" i="14"/>
  <c r="V12" i="14" l="1"/>
  <c r="V8" i="14"/>
  <c r="G8" i="14"/>
  <c r="X18" i="14"/>
  <c r="F7" i="15"/>
  <c r="O7" i="14"/>
  <c r="M7" i="14"/>
  <c r="E17" i="15"/>
  <c r="D64" i="1"/>
  <c r="D68" i="1" s="1"/>
  <c r="X13" i="14"/>
  <c r="V17" i="14"/>
  <c r="V18" i="14"/>
  <c r="V10" i="14"/>
  <c r="V14" i="14"/>
  <c r="V13" i="14"/>
  <c r="G7" i="14"/>
  <c r="K7" i="15"/>
  <c r="E64" i="1"/>
  <c r="E68" i="1" s="1"/>
  <c r="F64" i="1"/>
  <c r="F68" i="1" s="1"/>
  <c r="W18" i="14"/>
  <c r="F18" i="14"/>
  <c r="G15" i="15"/>
  <c r="AB16" i="14"/>
  <c r="AB15" i="14"/>
  <c r="G13" i="14"/>
  <c r="J10" i="14"/>
  <c r="X9" i="14"/>
  <c r="E18" i="14"/>
  <c r="K17" i="15"/>
  <c r="AA18" i="14"/>
  <c r="G18" i="14"/>
  <c r="J17" i="15"/>
  <c r="E17" i="14"/>
  <c r="K17" i="14"/>
  <c r="J17" i="14"/>
  <c r="F16" i="15"/>
  <c r="AA17" i="14"/>
  <c r="K16" i="15"/>
  <c r="V16" i="14"/>
  <c r="E16" i="14"/>
  <c r="F15" i="15"/>
  <c r="J16" i="14"/>
  <c r="AA16" i="14"/>
  <c r="K15" i="15"/>
  <c r="K15" i="14"/>
  <c r="F14" i="15"/>
  <c r="J15" i="14"/>
  <c r="Z15" i="14"/>
  <c r="M15" i="14"/>
  <c r="AA15" i="14"/>
  <c r="K14" i="15"/>
  <c r="X14" i="14"/>
  <c r="G14" i="14"/>
  <c r="F14" i="14"/>
  <c r="E13" i="15"/>
  <c r="K13" i="15"/>
  <c r="AA14" i="14"/>
  <c r="E14" i="14"/>
  <c r="E13" i="14"/>
  <c r="E12" i="15"/>
  <c r="F13" i="14"/>
  <c r="F12" i="14"/>
  <c r="E11" i="15"/>
  <c r="E12" i="14"/>
  <c r="K11" i="15"/>
  <c r="AA12" i="14"/>
  <c r="J12" i="14"/>
  <c r="F11" i="15"/>
  <c r="F11" i="14"/>
  <c r="E10" i="15"/>
  <c r="AA11" i="14"/>
  <c r="K10" i="15"/>
  <c r="V11" i="14"/>
  <c r="E11" i="14"/>
  <c r="E10" i="14"/>
  <c r="F10" i="14"/>
  <c r="E9" i="15"/>
  <c r="K9" i="15"/>
  <c r="AA10" i="14"/>
  <c r="E8" i="15"/>
  <c r="F9" i="14"/>
  <c r="AA9" i="14"/>
  <c r="K8" i="15"/>
  <c r="V9" i="14"/>
  <c r="E9" i="14"/>
  <c r="G6" i="15"/>
  <c r="N7" i="14"/>
  <c r="H18" i="15"/>
  <c r="I18" i="15" s="1"/>
  <c r="F6" i="15"/>
  <c r="J7" i="14"/>
  <c r="AB7" i="14"/>
  <c r="I19" i="14"/>
  <c r="G18" i="15" l="1"/>
  <c r="K18" i="15" s="1"/>
  <c r="E8" i="14"/>
  <c r="E7" i="15"/>
  <c r="F8" i="14"/>
  <c r="E7" i="14"/>
  <c r="X8" i="14"/>
  <c r="F18" i="15"/>
  <c r="G9" i="14"/>
  <c r="E16" i="15"/>
  <c r="F17" i="14"/>
  <c r="X17" i="14"/>
  <c r="G17" i="14"/>
  <c r="F16" i="14"/>
  <c r="E15" i="15"/>
  <c r="X16" i="14"/>
  <c r="G16" i="14"/>
  <c r="V15" i="14"/>
  <c r="E15" i="14"/>
  <c r="E14" i="15"/>
  <c r="F15" i="14"/>
  <c r="X15" i="14"/>
  <c r="G15" i="14"/>
  <c r="W14" i="14"/>
  <c r="J13" i="15"/>
  <c r="J12" i="15"/>
  <c r="W13" i="14"/>
  <c r="W12" i="14"/>
  <c r="J11" i="15"/>
  <c r="X12" i="14"/>
  <c r="G12" i="14"/>
  <c r="J10" i="15"/>
  <c r="W11" i="14"/>
  <c r="X11" i="14"/>
  <c r="G11" i="14"/>
  <c r="X10" i="14"/>
  <c r="G10" i="14"/>
  <c r="J9" i="15"/>
  <c r="W10" i="14"/>
  <c r="J8" i="15"/>
  <c r="W9" i="14"/>
  <c r="W8" i="14"/>
  <c r="J7" i="15"/>
  <c r="E6" i="15"/>
  <c r="F7" i="14"/>
  <c r="K6" i="15"/>
  <c r="AA7" i="14"/>
  <c r="V7" i="14"/>
  <c r="X7" i="14"/>
  <c r="E18" i="15" l="1"/>
  <c r="J18" i="15" s="1"/>
  <c r="J16" i="15"/>
  <c r="W17" i="14"/>
  <c r="W16" i="14"/>
  <c r="J15" i="15"/>
  <c r="J14" i="15"/>
  <c r="W15" i="14"/>
  <c r="J6" i="15"/>
  <c r="W7" i="14"/>
  <c r="W23" i="14" l="1"/>
  <c r="AA23" i="14"/>
  <c r="C23" i="14"/>
  <c r="T23" i="14" s="1"/>
  <c r="C21" i="14" l="1"/>
  <c r="Q19" i="14" l="1"/>
  <c r="S19" i="14"/>
  <c r="R19" i="14"/>
  <c r="C19" i="14"/>
  <c r="T19" i="14" l="1"/>
  <c r="G20" i="15" l="1"/>
  <c r="G26" i="15" s="1"/>
  <c r="S21" i="14"/>
  <c r="Q21" i="14"/>
  <c r="I21" i="14"/>
  <c r="G29" i="15" l="1"/>
  <c r="J21" i="14"/>
  <c r="J28" i="14" s="1"/>
  <c r="F20" i="15"/>
  <c r="R21" i="14"/>
  <c r="T21" i="14" s="1"/>
  <c r="H20" i="15"/>
  <c r="N21" i="14"/>
  <c r="Z21" i="14"/>
  <c r="M21" i="14"/>
  <c r="AB21" i="14"/>
  <c r="O21" i="14"/>
  <c r="K21" i="14"/>
  <c r="R31" i="14" l="1"/>
  <c r="E20" i="15"/>
  <c r="AA21" i="14"/>
  <c r="AA28" i="14" s="1"/>
  <c r="K20" i="15"/>
  <c r="H26" i="15"/>
  <c r="I20" i="15"/>
  <c r="H29" i="15"/>
  <c r="F26" i="15"/>
  <c r="F29" i="15"/>
  <c r="R28" i="14"/>
  <c r="N28" i="14"/>
  <c r="M19" i="14"/>
  <c r="Z19" i="14" s="1"/>
  <c r="F21" i="14"/>
  <c r="X21" i="14"/>
  <c r="G21" i="14"/>
  <c r="V21" i="14"/>
  <c r="E21" i="14"/>
  <c r="AA29" i="14" l="1"/>
  <c r="E26" i="15"/>
  <c r="E29" i="15"/>
  <c r="K27" i="15"/>
  <c r="K26" i="15"/>
  <c r="K29" i="15"/>
  <c r="K30" i="15"/>
  <c r="W21" i="14"/>
  <c r="J20" i="15"/>
  <c r="F28" i="14"/>
  <c r="K19" i="14"/>
  <c r="J19" i="14"/>
  <c r="J31" i="14" s="1"/>
  <c r="O19" i="14"/>
  <c r="AB19" i="14" s="1"/>
  <c r="N19" i="14"/>
  <c r="W28" i="14" l="1"/>
  <c r="W29" i="14"/>
  <c r="J27" i="15"/>
  <c r="J26" i="15"/>
  <c r="J29" i="15"/>
  <c r="J30" i="15"/>
  <c r="AA19" i="14"/>
  <c r="N31" i="14"/>
  <c r="G19" i="14"/>
  <c r="X19" i="14" s="1"/>
  <c r="E19" i="14"/>
  <c r="V19" i="14" s="1"/>
  <c r="F19" i="14"/>
  <c r="W19" i="14" l="1"/>
  <c r="F31" i="14"/>
  <c r="AA32" i="14"/>
  <c r="AA31" i="14"/>
  <c r="W32" i="14" l="1"/>
  <c r="W31" i="14"/>
</calcChain>
</file>

<file path=xl/sharedStrings.xml><?xml version="1.0" encoding="utf-8"?>
<sst xmlns="http://schemas.openxmlformats.org/spreadsheetml/2006/main" count="2482" uniqueCount="167">
  <si>
    <t>1.</t>
  </si>
  <si>
    <t>min</t>
  </si>
  <si>
    <t>max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</si>
  <si>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</si>
  <si>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</si>
  <si>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</si>
  <si>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</si>
  <si>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</si>
  <si>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</si>
  <si>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</si>
  <si>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</si>
  <si>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</si>
  <si>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</si>
  <si>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</si>
  <si>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</si>
  <si>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</si>
  <si>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</si>
  <si>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</si>
  <si>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</si>
  <si>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</si>
  <si>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 xml:space="preserve">1. </t>
  </si>
  <si>
    <t xml:space="preserve">2. </t>
  </si>
  <si>
    <t>ha</t>
  </si>
  <si>
    <t>19.</t>
  </si>
  <si>
    <t>20.</t>
  </si>
  <si>
    <t>21.</t>
  </si>
  <si>
    <t>22.</t>
  </si>
  <si>
    <t>23.</t>
  </si>
  <si>
    <t>24.</t>
  </si>
  <si>
    <t>Älgförvaltningsområde:</t>
  </si>
  <si>
    <t>Areal (ha)</t>
  </si>
  <si>
    <t>stam</t>
  </si>
  <si>
    <t>genomsn.</t>
  </si>
  <si>
    <t>Stam efter föregående jaktsäsong</t>
  </si>
  <si>
    <t>Stammens beräknade könsfördelning (hondjur/handjur)</t>
  </si>
  <si>
    <t>Övrig dödlighet</t>
  </si>
  <si>
    <t>Bortfall efter föregående jaktsäsong och före kommande säsong (%)</t>
  </si>
  <si>
    <t>Vuxna djurs övriga bortfall under jaktsäsongen (%)</t>
  </si>
  <si>
    <t>Kalvars övriga bortfall under jaktsäsongen (%)</t>
  </si>
  <si>
    <t>Jaktbar stam</t>
  </si>
  <si>
    <t>Antal kalvar i den jaktbara stammen</t>
  </si>
  <si>
    <t>Antal vuxna handjur i den jaktbara stammen</t>
  </si>
  <si>
    <t>Antal vuxna hondjur i den jaktbara stammen</t>
  </si>
  <si>
    <t>Stammens beräknade kalvproduktion (%)</t>
  </si>
  <si>
    <t>Kalvarnas beräknade handjursandel (%)</t>
  </si>
  <si>
    <t>Årets delmålsättningar för den kvarvarande stammen</t>
  </si>
  <si>
    <t>Eftersträvad stamtäthet (älgar / 1 000 ha)</t>
  </si>
  <si>
    <t>Eftersträvad könsfördelning (hondjur / handjur)</t>
  </si>
  <si>
    <t>Lämpligt byte för att uppnå delmålsättningarna</t>
  </si>
  <si>
    <t xml:space="preserve">Andel kalvar i bytet </t>
  </si>
  <si>
    <t xml:space="preserve">Andel handjur av de vuxna </t>
  </si>
  <si>
    <t>Bytestäthet (individer / 1000 ha)</t>
  </si>
  <si>
    <t>Behövligt mängd jaktlicenser för att få lämplig bytesmängd</t>
  </si>
  <si>
    <t>Jaktlicensernas uppskattade användningsgrad (%)</t>
  </si>
  <si>
    <t xml:space="preserve"> (notera "hyllicenserna" om sådana används)</t>
  </si>
  <si>
    <t>Jämförelse med föregående års jaktlicensmängd</t>
  </si>
  <si>
    <t>Använd jaktlicensmängd föregående år (st)</t>
  </si>
  <si>
    <t>Jaktlicensernas användsningsgrad föregående år (%)</t>
  </si>
  <si>
    <t>Beviljad jaktlicensmängd föregående år (st)</t>
  </si>
  <si>
    <t>Ifyllningsanvisningar</t>
  </si>
  <si>
    <t xml:space="preserve"> = egna uppgifter i dessa celler</t>
  </si>
  <si>
    <t xml:space="preserve"> = Lukes uppgifter i dessa celler</t>
  </si>
  <si>
    <t>Älgförvaltningsområdets (ÄFO:s) landareal</t>
  </si>
  <si>
    <t>Storleken på den efter jaktsäsongen kvarvarande stammen som Luke ger (man kan även använda andra stamvärderingsuppgifter),</t>
  </si>
  <si>
    <t>vid beskattningsplaneringen är det lämpligast att använda den genomsnittliga stamstorleken,</t>
  </si>
  <si>
    <t>om man fyller i minimi- eller maximi stamstorlek, avläses värdena som ges i samma kolumner</t>
  </si>
  <si>
    <t>Lukes beräknade könsfördelning bland de vuxna djuren i den jaktbara stammen</t>
  </si>
  <si>
    <t>Lukes beräknade kalvproduktion (%) (beror bl.a. på hondjurens medelålder)</t>
  </si>
  <si>
    <t>Lukes beräknade tjurandel bland kalvarna (vanligtvis 51 - 53 %)</t>
  </si>
  <si>
    <t>Lukes beräknade dödlighet mellan den föregående och den kommande jaktsäsongen;</t>
  </si>
  <si>
    <t>Lukes beräknade övriga bortfall av vuxna djur under jaktsäsongen</t>
  </si>
  <si>
    <t>innehåller djur som rovdjur dödat och djur som dött i trafikolyckor</t>
  </si>
  <si>
    <t>innehåller djur som rovdjur dödat, djur som dött i trafikolyckor och övrigt bortfall under tiden januari-september</t>
  </si>
  <si>
    <t>Lukes beräknade övriga bortfall av kalvar under jaktsäsongen</t>
  </si>
  <si>
    <t>Bortfall mellan jaktsäsongerna totalt (st.)</t>
  </si>
  <si>
    <t>Vuxna djurs övriga bortfall under jaktsäsongen (st.)</t>
  </si>
  <si>
    <t>Kalvars övriga bortfall under jaktsäsongen (st.)</t>
  </si>
  <si>
    <t>Eftersträvad kvarvarande stam totalt (st.)</t>
  </si>
  <si>
    <t>Vuxna handjur (st.)</t>
  </si>
  <si>
    <t>Vuxna hondjur (st.)</t>
  </si>
  <si>
    <t>Kalvar (st.)</t>
  </si>
  <si>
    <t>Antal kalvar i bytet (st.)</t>
  </si>
  <si>
    <t>Antal vuxna handjur i bytet (st.)</t>
  </si>
  <si>
    <t>Antal vuxna hondjur i bytet (st.)</t>
  </si>
  <si>
    <t>Antal bytesdjur totalt (st.)</t>
  </si>
  <si>
    <t>Behövligt antal jaktlicenser för fällda djur (st.)</t>
  </si>
  <si>
    <t>Totalt antal jaktlicenser (st.)</t>
  </si>
  <si>
    <t>Kvarvarande stam (st.)</t>
  </si>
  <si>
    <t>Vuxna handjur i stammen före jaktsäsongen uträknat utgående från</t>
  </si>
  <si>
    <t>föregående års kvarvarande stam, kalvproduktion och övrigt bortfall.</t>
  </si>
  <si>
    <t>Vuxna hondjur i stammen före jaktsäsongen uträknat utgående från</t>
  </si>
  <si>
    <t>Kalvar i stammen före jaktsäsongen uträknat utgående från</t>
  </si>
  <si>
    <t xml:space="preserve">för att uppnå ÄFO:s långsiktiga målsättningar </t>
  </si>
  <si>
    <t>Det av ÄFO:s jaktvårdsföreningar överenskomna delmålet för stamtätheten,</t>
  </si>
  <si>
    <t>Det av ÄFO:s jaktvårdsföreningar överenskomna delmålet för könsfördelningen,</t>
  </si>
  <si>
    <t>för att uppnå ÄFO:s långsiktiga målsättningar (eller &lt; 1,5)</t>
  </si>
  <si>
    <t>Den av ÄFO:s jaktvårdsföreningar överenskomna målsättningen för kalvandelen eller</t>
  </si>
  <si>
    <t>älgförvaltningsområdets långsiktiga målsättning för andelen kalv i den kvarvarande stammen</t>
  </si>
  <si>
    <t>Lämpligt kalvbyte uträknat utgående från den jaktbara stammen, övrig dödlighet och årets delmål.</t>
  </si>
  <si>
    <t>Lämpligt byte av vuxna hondjur uträknat utgående från den jaktbara stammen, övrig dödlighet och årets delmål.</t>
  </si>
  <si>
    <t>Lämpligt byte av vuxna handjur uträknat utgående från den jaktbara stammen, övrig dödlighet och årets delmål.</t>
  </si>
  <si>
    <t>Lämpligt totalt byte uträknat utgående från den jaktbara stammen, övrig dödlighet och årets delmål.</t>
  </si>
  <si>
    <t>Behövlig jaktlicensmängd uträknad utgående från lämplig bytesmängd</t>
  </si>
  <si>
    <t>Uppskattad användningsgrad för jaktlicenserna utgående från tidigare års erfarenhet, där möjliga "hyllicenser" beaktas</t>
  </si>
  <si>
    <t>Totalt antal jaktlicenser</t>
  </si>
  <si>
    <t>Fjolårets jaktlicensmängd har ingen betydelse vid uträknandet av årets beskattning,</t>
  </si>
  <si>
    <t>men en jämförelse med föregående år kan ibland vara intressant</t>
  </si>
  <si>
    <t>Jaktlicensmängden som beviljades föregående år</t>
  </si>
  <si>
    <t>Jaktlicensernas användningsgrad som räknas utgående från föregående års beviljade och använda licenser,</t>
  </si>
  <si>
    <t>kan fungera som riktgivande vid uppskattandet av årets användningsgrad</t>
  </si>
  <si>
    <t>Obs!</t>
  </si>
  <si>
    <t xml:space="preserve"> - Den av björn och varg förorsakade kalvdödligheten sommartid har beaktats i kalvproduktionssiffran</t>
  </si>
  <si>
    <t xml:space="preserve"> - Övriga hjortdjurs andel i vargens föda har beaktats i informationen om övrig dödlighet</t>
  </si>
  <si>
    <t xml:space="preserve"> - Informationen utgår från att vargarna dödar 30 älgar per helt revir per vinter, om det inte finns andra hjortdjur i området</t>
  </si>
  <si>
    <t xml:space="preserve"> - Den av vargar förorsakade älgdödligheten minskar i takt med att bestånden av övriga hjortdjur ökar</t>
  </si>
  <si>
    <t>Eftersträvad kalvandel (kalvarnas andel av alla djur, %)</t>
  </si>
  <si>
    <t>Täthet (individer / 1 000 ha)</t>
  </si>
  <si>
    <t>Jaktvårdsförening eller del av jaktvårdsföreningen:</t>
  </si>
  <si>
    <t>Jaktvårdsföreningens (JVF:s) landareal</t>
  </si>
  <si>
    <t>Jaktvårdsföreningens uppfattning om lämpligt delmål för könsfördelningen,</t>
  </si>
  <si>
    <t>Jaktvårdsföreningens uppfattning om lämplig kalvandel i den kvarvarande stammen</t>
  </si>
  <si>
    <t>för att uppnå ÄFO:s långsiktiga målsättning för andelen kalv i den kvarvarande stammen</t>
  </si>
  <si>
    <t xml:space="preserve"> -Om jaktvårdsföreningens område är litet i förhållande till djurens vandringsbeteende,</t>
  </si>
  <si>
    <t xml:space="preserve">   inverkar inte beskattningsplaneringen på jaktvårdsföreningsnivå rätlinjigt</t>
  </si>
  <si>
    <t xml:space="preserve">   på den kvarvarande stammen inom JVF. Därför är det regionala viltrådets</t>
  </si>
  <si>
    <t xml:space="preserve">  målsättningar fastsällda för älgförvaltningsområdet.</t>
  </si>
  <si>
    <t>JÄMFÖRELSE</t>
  </si>
  <si>
    <t>ÄFO:</t>
  </si>
  <si>
    <t>Areal</t>
  </si>
  <si>
    <t>JVF1</t>
  </si>
  <si>
    <t>JVF2</t>
  </si>
  <si>
    <t>JVF3</t>
  </si>
  <si>
    <t>JVF4</t>
  </si>
  <si>
    <t>JVF5</t>
  </si>
  <si>
    <t>JVF6</t>
  </si>
  <si>
    <t>JVF7</t>
  </si>
  <si>
    <t>JVF8</t>
  </si>
  <si>
    <t>JVF9</t>
  </si>
  <si>
    <t>JVF10</t>
  </si>
  <si>
    <t>JVF11</t>
  </si>
  <si>
    <t>JVF12</t>
  </si>
  <si>
    <t>Älgförvaltningsområdets plan</t>
  </si>
  <si>
    <t>Lukes rekommendation</t>
  </si>
  <si>
    <t>= Uppgifterna från Luke i dessa celler</t>
  </si>
  <si>
    <t>Bytesmängd utgående från genomsnittlig stamstorlek</t>
  </si>
  <si>
    <t>Vuxna</t>
  </si>
  <si>
    <t>handjur</t>
  </si>
  <si>
    <t>hondjur</t>
  </si>
  <si>
    <t>Kalvar</t>
  </si>
  <si>
    <t>Totalt</t>
  </si>
  <si>
    <t>täthet</t>
  </si>
  <si>
    <t>Andel</t>
  </si>
  <si>
    <t>av vuxna</t>
  </si>
  <si>
    <t>Kalv-</t>
  </si>
  <si>
    <t>andel</t>
  </si>
  <si>
    <t>Skillnad: ÄFO-plan vs Lukes rekommendation, %</t>
  </si>
  <si>
    <t>Skillnad: ÄFO-plan vs Lukes rekommendation, %-enheter</t>
  </si>
  <si>
    <t>Skillnad: JVF:arnas planer vs ÄFO-plan, %</t>
  </si>
  <si>
    <t>Skillnad: JVF:arnas planer vs ÄFO-plan, %-enheter</t>
  </si>
  <si>
    <t>JVF:arnas planer</t>
  </si>
  <si>
    <t>Byte</t>
  </si>
  <si>
    <t>Vuxna handjur</t>
  </si>
  <si>
    <t>Vuxna hondjur</t>
  </si>
  <si>
    <t>Vuxnas handjursandel</t>
  </si>
  <si>
    <t>Kalvandel</t>
  </si>
  <si>
    <t>genoms.</t>
  </si>
  <si>
    <t>(gen.)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</si>
</sst>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\ %"/>
    <numFmt numFmtId="166" formatCode="#,##0.0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1">
    <xf numFmtId="0" fontId="0" fillId="0" borderId="0" xfId="0"/>
    <xf numFmtId="0" fontId="2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3" fontId="0" fillId="2" borderId="1" xfId="0" applyNumberFormat="1" applyFont="1" applyFill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/>
    <xf numFmtId="164" fontId="0" fillId="0" borderId="0" xfId="0" applyNumberFormat="1" applyFont="1" applyFill="1" applyBorder="1" applyAlignment="1">
      <alignment horizontal="center"/>
    </xf>
    <xf numFmtId="1" fontId="0" fillId="0" borderId="0" xfId="0" applyNumberFormat="1" applyFont="1" applyAlignment="1">
      <alignment horizontal="center"/>
    </xf>
    <xf numFmtId="1" fontId="0" fillId="0" borderId="0" xfId="0" applyNumberFormat="1" applyFont="1"/>
    <xf numFmtId="1" fontId="0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3" fillId="0" borderId="0" xfId="0" applyFont="1"/>
    <xf numFmtId="49" fontId="0" fillId="0" borderId="0" xfId="0" applyNumberFormat="1" applyFont="1"/>
    <xf numFmtId="0" fontId="0" fillId="2" borderId="1" xfId="0" applyFont="1" applyFill="1" applyBorder="1"/>
    <xf numFmtId="0" fontId="0" fillId="0" borderId="0" xfId="0" applyFont="1" applyFill="1" applyBorder="1"/>
    <xf numFmtId="0" fontId="3" fillId="0" borderId="0" xfId="0" applyFont="1" applyFill="1" applyBorder="1"/>
    <xf numFmtId="0" fontId="4" fillId="0" borderId="0" xfId="0" applyFont="1"/>
    <xf numFmtId="165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0" fillId="0" borderId="2" xfId="0" applyNumberFormat="1" applyBorder="1" applyAlignment="1">
      <alignment horizontal="center"/>
    </xf>
    <xf numFmtId="1" fontId="0" fillId="0" borderId="0" xfId="0" applyNumberFormat="1"/>
    <xf numFmtId="165" fontId="0" fillId="0" borderId="0" xfId="0" applyNumberFormat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9" fontId="0" fillId="0" borderId="0" xfId="0" applyNumberFormat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4" borderId="0" xfId="0" applyFont="1" applyFill="1" applyBorder="1" applyAlignment="1">
      <alignment horizontal="center"/>
    </xf>
    <xf numFmtId="0" fontId="0" fillId="5" borderId="3" xfId="0" applyFont="1" applyFill="1" applyBorder="1"/>
    <xf numFmtId="0" fontId="0" fillId="5" borderId="4" xfId="0" applyFont="1" applyFill="1" applyBorder="1"/>
    <xf numFmtId="3" fontId="0" fillId="5" borderId="4" xfId="0" applyNumberFormat="1" applyFont="1" applyFill="1" applyBorder="1" applyAlignment="1">
      <alignment horizontal="center"/>
    </xf>
    <xf numFmtId="0" fontId="0" fillId="5" borderId="4" xfId="0" applyFont="1" applyFill="1" applyBorder="1" applyAlignment="1">
      <alignment horizontal="center"/>
    </xf>
    <xf numFmtId="0" fontId="0" fillId="5" borderId="5" xfId="0" applyFont="1" applyFill="1" applyBorder="1"/>
    <xf numFmtId="0" fontId="0" fillId="5" borderId="6" xfId="0" applyFont="1" applyFill="1" applyBorder="1"/>
    <xf numFmtId="0" fontId="2" fillId="5" borderId="0" xfId="0" applyFont="1" applyFill="1" applyBorder="1"/>
    <xf numFmtId="0" fontId="0" fillId="5" borderId="0" xfId="0" applyFont="1" applyFill="1" applyBorder="1"/>
    <xf numFmtId="0" fontId="0" fillId="5" borderId="0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0" fillId="5" borderId="7" xfId="0" applyFont="1" applyFill="1" applyBorder="1"/>
    <xf numFmtId="0" fontId="0" fillId="5" borderId="0" xfId="0" applyFont="1" applyFill="1" applyBorder="1" applyAlignment="1">
      <alignment horizontal="right"/>
    </xf>
    <xf numFmtId="164" fontId="0" fillId="5" borderId="1" xfId="0" applyNumberFormat="1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1" fontId="0" fillId="5" borderId="1" xfId="0" applyNumberFormat="1" applyFont="1" applyFill="1" applyBorder="1" applyAlignment="1">
      <alignment horizontal="center"/>
    </xf>
    <xf numFmtId="1" fontId="2" fillId="5" borderId="1" xfId="0" applyNumberFormat="1" applyFont="1" applyFill="1" applyBorder="1" applyAlignment="1">
      <alignment horizontal="center"/>
    </xf>
    <xf numFmtId="164" fontId="0" fillId="5" borderId="0" xfId="0" applyNumberFormat="1" applyFont="1" applyFill="1" applyBorder="1" applyAlignment="1">
      <alignment horizontal="center"/>
    </xf>
    <xf numFmtId="0" fontId="0" fillId="5" borderId="8" xfId="0" applyFont="1" applyFill="1" applyBorder="1"/>
    <xf numFmtId="0" fontId="0" fillId="5" borderId="9" xfId="0" applyFont="1" applyFill="1" applyBorder="1"/>
    <xf numFmtId="0" fontId="0" fillId="5" borderId="9" xfId="0" applyFont="1" applyFill="1" applyBorder="1" applyAlignment="1">
      <alignment horizontal="center"/>
    </xf>
    <xf numFmtId="164" fontId="0" fillId="5" borderId="9" xfId="0" applyNumberFormat="1" applyFont="1" applyFill="1" applyBorder="1" applyAlignment="1">
      <alignment horizontal="center"/>
    </xf>
    <xf numFmtId="0" fontId="0" fillId="5" borderId="10" xfId="0" applyFont="1" applyFill="1" applyBorder="1"/>
    <xf numFmtId="164" fontId="0" fillId="5" borderId="4" xfId="0" applyNumberFormat="1" applyFont="1" applyFill="1" applyBorder="1" applyAlignment="1">
      <alignment horizontal="center"/>
    </xf>
    <xf numFmtId="1" fontId="0" fillId="5" borderId="0" xfId="0" applyNumberFormat="1" applyFont="1" applyFill="1" applyBorder="1"/>
    <xf numFmtId="164" fontId="2" fillId="3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3" fontId="0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5" fontId="0" fillId="5" borderId="1" xfId="0" applyNumberFormat="1" applyFont="1" applyFill="1" applyBorder="1" applyAlignment="1">
      <alignment horizontal="center"/>
    </xf>
    <xf numFmtId="165" fontId="2" fillId="5" borderId="1" xfId="0" applyNumberFormat="1" applyFont="1" applyFill="1" applyBorder="1" applyAlignment="1">
      <alignment horizontal="center"/>
    </xf>
    <xf numFmtId="1" fontId="0" fillId="5" borderId="9" xfId="0" applyNumberFormat="1" applyFont="1" applyFill="1" applyBorder="1" applyAlignment="1">
      <alignment horizontal="center"/>
    </xf>
    <xf numFmtId="1" fontId="0" fillId="5" borderId="4" xfId="0" applyNumberFormat="1" applyFont="1" applyFill="1" applyBorder="1" applyAlignment="1">
      <alignment horizontal="center"/>
    </xf>
    <xf numFmtId="1" fontId="2" fillId="5" borderId="9" xfId="0" applyNumberFormat="1" applyFont="1" applyFill="1" applyBorder="1" applyAlignment="1">
      <alignment horizontal="center"/>
    </xf>
    <xf numFmtId="1" fontId="0" fillId="5" borderId="0" xfId="0" applyNumberFormat="1" applyFont="1" applyFill="1" applyBorder="1" applyAlignment="1">
      <alignment horizontal="center"/>
    </xf>
    <xf numFmtId="1" fontId="1" fillId="5" borderId="0" xfId="0" applyNumberFormat="1" applyFont="1" applyFill="1" applyBorder="1" applyAlignment="1">
      <alignment horizontal="center"/>
    </xf>
    <xf numFmtId="1" fontId="1" fillId="5" borderId="9" xfId="0" applyNumberFormat="1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0" fillId="2" borderId="11" xfId="0" applyFont="1" applyFill="1" applyBorder="1"/>
    <xf numFmtId="0" fontId="0" fillId="3" borderId="1" xfId="0" applyFont="1" applyFill="1" applyBorder="1" applyAlignment="1">
      <alignment horizontal="center"/>
    </xf>
    <xf numFmtId="1" fontId="2" fillId="0" borderId="0" xfId="0" applyNumberFormat="1" applyFont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0" fillId="0" borderId="0" xfId="0" applyNumberFormat="1" applyFill="1" applyAlignment="1">
      <alignment horizontal="center"/>
    </xf>
    <xf numFmtId="165" fontId="2" fillId="0" borderId="0" xfId="0" applyNumberFormat="1" applyFont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1" fontId="5" fillId="0" borderId="0" xfId="0" applyNumberFormat="1" applyFont="1" applyAlignment="1">
      <alignment horizontal="center"/>
    </xf>
    <xf numFmtId="0" fontId="5" fillId="0" borderId="0" xfId="0" applyFont="1"/>
    <xf numFmtId="165" fontId="5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3" fontId="0" fillId="0" borderId="0" xfId="0" applyNumberFormat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3" fontId="2" fillId="6" borderId="2" xfId="0" applyNumberFormat="1" applyFont="1" applyFill="1" applyBorder="1" applyAlignment="1">
      <alignment horizontal="center"/>
    </xf>
    <xf numFmtId="0" fontId="0" fillId="6" borderId="0" xfId="0" applyFont="1" applyFill="1" applyBorder="1" applyAlignment="1">
      <alignment horizontal="center"/>
    </xf>
    <xf numFmtId="0" fontId="0" fillId="6" borderId="0" xfId="0" applyFill="1" applyBorder="1"/>
    <xf numFmtId="3" fontId="2" fillId="6" borderId="0" xfId="0" applyNumberFormat="1" applyFont="1" applyFill="1" applyBorder="1" applyAlignment="1">
      <alignment horizontal="center"/>
    </xf>
    <xf numFmtId="1" fontId="2" fillId="6" borderId="0" xfId="0" applyNumberFormat="1" applyFont="1" applyFill="1" applyBorder="1" applyAlignment="1">
      <alignment horizontal="center"/>
    </xf>
    <xf numFmtId="0" fontId="0" fillId="6" borderId="6" xfId="0" applyFont="1" applyFill="1" applyBorder="1" applyAlignment="1">
      <alignment horizontal="center"/>
    </xf>
    <xf numFmtId="0" fontId="0" fillId="6" borderId="7" xfId="0" applyFont="1" applyFill="1" applyBorder="1" applyAlignment="1">
      <alignment horizontal="center"/>
    </xf>
    <xf numFmtId="0" fontId="0" fillId="6" borderId="6" xfId="0" applyFill="1" applyBorder="1"/>
    <xf numFmtId="0" fontId="0" fillId="6" borderId="7" xfId="0" applyFill="1" applyBorder="1"/>
    <xf numFmtId="3" fontId="5" fillId="6" borderId="6" xfId="0" applyNumberFormat="1" applyFont="1" applyFill="1" applyBorder="1" applyAlignment="1">
      <alignment horizontal="center"/>
    </xf>
    <xf numFmtId="3" fontId="5" fillId="6" borderId="7" xfId="0" applyNumberFormat="1" applyFont="1" applyFill="1" applyBorder="1" applyAlignment="1">
      <alignment horizontal="center"/>
    </xf>
    <xf numFmtId="3" fontId="5" fillId="6" borderId="12" xfId="0" applyNumberFormat="1" applyFont="1" applyFill="1" applyBorder="1" applyAlignment="1">
      <alignment horizontal="center"/>
    </xf>
    <xf numFmtId="3" fontId="5" fillId="6" borderId="13" xfId="0" applyNumberFormat="1" applyFont="1" applyFill="1" applyBorder="1" applyAlignment="1">
      <alignment horizontal="center"/>
    </xf>
    <xf numFmtId="0" fontId="5" fillId="6" borderId="6" xfId="0" applyFont="1" applyFill="1" applyBorder="1"/>
    <xf numFmtId="0" fontId="5" fillId="6" borderId="7" xfId="0" applyFont="1" applyFill="1" applyBorder="1"/>
    <xf numFmtId="1" fontId="5" fillId="6" borderId="6" xfId="0" applyNumberFormat="1" applyFont="1" applyFill="1" applyBorder="1" applyAlignment="1">
      <alignment horizontal="center"/>
    </xf>
    <xf numFmtId="1" fontId="5" fillId="6" borderId="7" xfId="0" applyNumberFormat="1" applyFont="1" applyFill="1" applyBorder="1" applyAlignment="1">
      <alignment horizontal="center"/>
    </xf>
    <xf numFmtId="3" fontId="0" fillId="6" borderId="6" xfId="0" applyNumberFormat="1" applyFill="1" applyBorder="1" applyAlignment="1">
      <alignment horizontal="center"/>
    </xf>
    <xf numFmtId="3" fontId="0" fillId="6" borderId="7" xfId="0" applyNumberFormat="1" applyFill="1" applyBorder="1" applyAlignment="1">
      <alignment horizontal="center"/>
    </xf>
    <xf numFmtId="0" fontId="0" fillId="6" borderId="8" xfId="0" applyFill="1" applyBorder="1"/>
    <xf numFmtId="0" fontId="0" fillId="6" borderId="9" xfId="0" applyFill="1" applyBorder="1"/>
    <xf numFmtId="0" fontId="0" fillId="6" borderId="10" xfId="0" applyFill="1" applyBorder="1"/>
    <xf numFmtId="3" fontId="5" fillId="0" borderId="0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166" fontId="5" fillId="0" borderId="0" xfId="0" applyNumberFormat="1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3" fontId="2" fillId="7" borderId="2" xfId="0" applyNumberFormat="1" applyFont="1" applyFill="1" applyBorder="1" applyAlignment="1">
      <alignment horizontal="center"/>
    </xf>
    <xf numFmtId="0" fontId="0" fillId="7" borderId="6" xfId="0" applyFont="1" applyFill="1" applyBorder="1" applyAlignment="1">
      <alignment horizontal="center"/>
    </xf>
    <xf numFmtId="0" fontId="0" fillId="7" borderId="0" xfId="0" applyFont="1" applyFill="1" applyBorder="1" applyAlignment="1">
      <alignment horizontal="center"/>
    </xf>
    <xf numFmtId="0" fontId="0" fillId="7" borderId="7" xfId="0" applyFont="1" applyFill="1" applyBorder="1" applyAlignment="1">
      <alignment horizontal="center"/>
    </xf>
    <xf numFmtId="0" fontId="0" fillId="7" borderId="6" xfId="0" applyFill="1" applyBorder="1"/>
    <xf numFmtId="0" fontId="0" fillId="7" borderId="0" xfId="0" applyFill="1" applyBorder="1"/>
    <xf numFmtId="0" fontId="0" fillId="7" borderId="7" xfId="0" applyFill="1" applyBorder="1"/>
    <xf numFmtId="3" fontId="5" fillId="7" borderId="6" xfId="0" applyNumberFormat="1" applyFont="1" applyFill="1" applyBorder="1" applyAlignment="1">
      <alignment horizontal="center"/>
    </xf>
    <xf numFmtId="3" fontId="2" fillId="7" borderId="0" xfId="0" applyNumberFormat="1" applyFont="1" applyFill="1" applyBorder="1" applyAlignment="1">
      <alignment horizontal="center"/>
    </xf>
    <xf numFmtId="3" fontId="5" fillId="7" borderId="7" xfId="0" applyNumberFormat="1" applyFont="1" applyFill="1" applyBorder="1" applyAlignment="1">
      <alignment horizontal="center"/>
    </xf>
    <xf numFmtId="3" fontId="5" fillId="7" borderId="12" xfId="0" applyNumberFormat="1" applyFont="1" applyFill="1" applyBorder="1" applyAlignment="1">
      <alignment horizontal="center"/>
    </xf>
    <xf numFmtId="3" fontId="5" fillId="7" borderId="13" xfId="0" applyNumberFormat="1" applyFont="1" applyFill="1" applyBorder="1" applyAlignment="1">
      <alignment horizontal="center"/>
    </xf>
    <xf numFmtId="0" fontId="5" fillId="7" borderId="6" xfId="0" applyFont="1" applyFill="1" applyBorder="1"/>
    <xf numFmtId="0" fontId="5" fillId="7" borderId="7" xfId="0" applyFont="1" applyFill="1" applyBorder="1"/>
    <xf numFmtId="1" fontId="5" fillId="7" borderId="6" xfId="0" applyNumberFormat="1" applyFont="1" applyFill="1" applyBorder="1" applyAlignment="1">
      <alignment horizontal="center"/>
    </xf>
    <xf numFmtId="1" fontId="2" fillId="7" borderId="0" xfId="0" applyNumberFormat="1" applyFont="1" applyFill="1" applyBorder="1" applyAlignment="1">
      <alignment horizontal="center"/>
    </xf>
    <xf numFmtId="1" fontId="5" fillId="7" borderId="7" xfId="0" applyNumberFormat="1" applyFont="1" applyFill="1" applyBorder="1" applyAlignment="1">
      <alignment horizontal="center"/>
    </xf>
    <xf numFmtId="3" fontId="0" fillId="7" borderId="6" xfId="0" applyNumberFormat="1" applyFill="1" applyBorder="1" applyAlignment="1">
      <alignment horizontal="center"/>
    </xf>
    <xf numFmtId="3" fontId="0" fillId="7" borderId="7" xfId="0" applyNumberFormat="1" applyFill="1" applyBorder="1" applyAlignment="1">
      <alignment horizontal="center"/>
    </xf>
    <xf numFmtId="0" fontId="0" fillId="7" borderId="8" xfId="0" applyFill="1" applyBorder="1"/>
    <xf numFmtId="0" fontId="0" fillId="7" borderId="9" xfId="0" applyFill="1" applyBorder="1"/>
    <xf numFmtId="0" fontId="0" fillId="7" borderId="10" xfId="0" applyFill="1" applyBorder="1"/>
    <xf numFmtId="3" fontId="2" fillId="4" borderId="2" xfId="0" applyNumberFormat="1" applyFont="1" applyFill="1" applyBorder="1" applyAlignment="1">
      <alignment horizontal="center"/>
    </xf>
    <xf numFmtId="0" fontId="0" fillId="4" borderId="6" xfId="0" applyFont="1" applyFill="1" applyBorder="1" applyAlignment="1">
      <alignment horizontal="center"/>
    </xf>
    <xf numFmtId="0" fontId="0" fillId="4" borderId="7" xfId="0" applyFont="1" applyFill="1" applyBorder="1" applyAlignment="1">
      <alignment horizontal="center"/>
    </xf>
    <xf numFmtId="0" fontId="0" fillId="4" borderId="6" xfId="0" applyFill="1" applyBorder="1"/>
    <xf numFmtId="0" fontId="0" fillId="4" borderId="0" xfId="0" applyFill="1" applyBorder="1"/>
    <xf numFmtId="0" fontId="0" fillId="4" borderId="7" xfId="0" applyFill="1" applyBorder="1"/>
    <xf numFmtId="3" fontId="5" fillId="4" borderId="6" xfId="0" applyNumberFormat="1" applyFont="1" applyFill="1" applyBorder="1" applyAlignment="1">
      <alignment horizontal="center"/>
    </xf>
    <xf numFmtId="3" fontId="2" fillId="4" borderId="0" xfId="0" applyNumberFormat="1" applyFont="1" applyFill="1" applyBorder="1" applyAlignment="1">
      <alignment horizontal="center"/>
    </xf>
    <xf numFmtId="3" fontId="5" fillId="4" borderId="7" xfId="0" applyNumberFormat="1" applyFont="1" applyFill="1" applyBorder="1" applyAlignment="1">
      <alignment horizontal="center"/>
    </xf>
    <xf numFmtId="3" fontId="5" fillId="4" borderId="12" xfId="0" applyNumberFormat="1" applyFont="1" applyFill="1" applyBorder="1" applyAlignment="1">
      <alignment horizontal="center"/>
    </xf>
    <xf numFmtId="3" fontId="5" fillId="4" borderId="13" xfId="0" applyNumberFormat="1" applyFont="1" applyFill="1" applyBorder="1" applyAlignment="1">
      <alignment horizontal="center"/>
    </xf>
    <xf numFmtId="0" fontId="5" fillId="4" borderId="6" xfId="0" applyFont="1" applyFill="1" applyBorder="1"/>
    <xf numFmtId="0" fontId="5" fillId="4" borderId="7" xfId="0" applyFont="1" applyFill="1" applyBorder="1"/>
    <xf numFmtId="1" fontId="5" fillId="4" borderId="6" xfId="0" applyNumberFormat="1" applyFont="1" applyFill="1" applyBorder="1" applyAlignment="1">
      <alignment horizontal="center"/>
    </xf>
    <xf numFmtId="1" fontId="2" fillId="4" borderId="0" xfId="0" applyNumberFormat="1" applyFont="1" applyFill="1" applyBorder="1" applyAlignment="1">
      <alignment horizontal="center"/>
    </xf>
    <xf numFmtId="1" fontId="5" fillId="4" borderId="7" xfId="0" applyNumberFormat="1" applyFont="1" applyFill="1" applyBorder="1" applyAlignment="1">
      <alignment horizontal="center"/>
    </xf>
    <xf numFmtId="3" fontId="0" fillId="4" borderId="6" xfId="0" applyNumberFormat="1" applyFill="1" applyBorder="1" applyAlignment="1">
      <alignment horizontal="center"/>
    </xf>
    <xf numFmtId="3" fontId="0" fillId="4" borderId="7" xfId="0" applyNumberFormat="1" applyFill="1" applyBorder="1" applyAlignment="1">
      <alignment horizontal="center"/>
    </xf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3" fontId="5" fillId="8" borderId="2" xfId="0" applyNumberFormat="1" applyFont="1" applyFill="1" applyBorder="1" applyAlignment="1">
      <alignment horizontal="center"/>
    </xf>
    <xf numFmtId="3" fontId="2" fillId="8" borderId="2" xfId="0" applyNumberFormat="1" applyFont="1" applyFill="1" applyBorder="1" applyAlignment="1">
      <alignment horizontal="center"/>
    </xf>
    <xf numFmtId="0" fontId="0" fillId="8" borderId="6" xfId="0" applyFont="1" applyFill="1" applyBorder="1" applyAlignment="1">
      <alignment horizontal="center"/>
    </xf>
    <xf numFmtId="0" fontId="0" fillId="8" borderId="0" xfId="0" applyFont="1" applyFill="1" applyBorder="1" applyAlignment="1">
      <alignment horizontal="center"/>
    </xf>
    <xf numFmtId="0" fontId="0" fillId="8" borderId="7" xfId="0" applyFont="1" applyFill="1" applyBorder="1" applyAlignment="1">
      <alignment horizontal="center"/>
    </xf>
    <xf numFmtId="0" fontId="0" fillId="8" borderId="6" xfId="0" applyFill="1" applyBorder="1"/>
    <xf numFmtId="0" fontId="0" fillId="8" borderId="0" xfId="0" applyFill="1" applyBorder="1"/>
    <xf numFmtId="0" fontId="0" fillId="8" borderId="7" xfId="0" applyFill="1" applyBorder="1"/>
    <xf numFmtId="3" fontId="5" fillId="8" borderId="6" xfId="0" applyNumberFormat="1" applyFont="1" applyFill="1" applyBorder="1" applyAlignment="1">
      <alignment horizontal="center"/>
    </xf>
    <xf numFmtId="3" fontId="2" fillId="8" borderId="0" xfId="0" applyNumberFormat="1" applyFont="1" applyFill="1" applyBorder="1" applyAlignment="1">
      <alignment horizontal="center"/>
    </xf>
    <xf numFmtId="3" fontId="5" fillId="8" borderId="0" xfId="0" applyNumberFormat="1" applyFont="1" applyFill="1" applyBorder="1" applyAlignment="1">
      <alignment horizontal="center"/>
    </xf>
    <xf numFmtId="164" fontId="5" fillId="8" borderId="7" xfId="0" applyNumberFormat="1" applyFont="1" applyFill="1" applyBorder="1" applyAlignment="1">
      <alignment horizontal="center"/>
    </xf>
    <xf numFmtId="3" fontId="5" fillId="8" borderId="12" xfId="0" applyNumberFormat="1" applyFont="1" applyFill="1" applyBorder="1" applyAlignment="1">
      <alignment horizontal="center"/>
    </xf>
    <xf numFmtId="166" fontId="5" fillId="8" borderId="13" xfId="0" applyNumberFormat="1" applyFont="1" applyFill="1" applyBorder="1" applyAlignment="1">
      <alignment horizontal="center"/>
    </xf>
    <xf numFmtId="0" fontId="5" fillId="8" borderId="6" xfId="0" applyFont="1" applyFill="1" applyBorder="1"/>
    <xf numFmtId="0" fontId="5" fillId="8" borderId="0" xfId="0" applyFont="1" applyFill="1" applyBorder="1"/>
    <xf numFmtId="0" fontId="5" fillId="8" borderId="7" xfId="0" applyFont="1" applyFill="1" applyBorder="1"/>
    <xf numFmtId="1" fontId="5" fillId="8" borderId="6" xfId="0" applyNumberFormat="1" applyFont="1" applyFill="1" applyBorder="1" applyAlignment="1">
      <alignment horizontal="center"/>
    </xf>
    <xf numFmtId="1" fontId="2" fillId="8" borderId="0" xfId="0" applyNumberFormat="1" applyFont="1" applyFill="1" applyBorder="1" applyAlignment="1">
      <alignment horizontal="center"/>
    </xf>
    <xf numFmtId="1" fontId="5" fillId="8" borderId="0" xfId="0" applyNumberFormat="1" applyFont="1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3" fontId="0" fillId="8" borderId="0" xfId="0" applyNumberFormat="1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1" fontId="0" fillId="8" borderId="8" xfId="0" applyNumberFormat="1" applyFill="1" applyBorder="1"/>
    <xf numFmtId="1" fontId="0" fillId="8" borderId="9" xfId="0" applyNumberFormat="1" applyFill="1" applyBorder="1"/>
    <xf numFmtId="1" fontId="0" fillId="8" borderId="10" xfId="0" applyNumberFormat="1" applyFill="1" applyBorder="1"/>
    <xf numFmtId="165" fontId="5" fillId="4" borderId="6" xfId="0" applyNumberFormat="1" applyFont="1" applyFill="1" applyBorder="1" applyAlignment="1">
      <alignment horizontal="center"/>
    </xf>
    <xf numFmtId="165" fontId="2" fillId="4" borderId="0" xfId="0" applyNumberFormat="1" applyFont="1" applyFill="1" applyBorder="1" applyAlignment="1">
      <alignment horizontal="center"/>
    </xf>
    <xf numFmtId="165" fontId="5" fillId="4" borderId="7" xfId="0" applyNumberFormat="1" applyFont="1" applyFill="1" applyBorder="1" applyAlignment="1">
      <alignment horizontal="center"/>
    </xf>
    <xf numFmtId="165" fontId="5" fillId="4" borderId="12" xfId="0" applyNumberFormat="1" applyFont="1" applyFill="1" applyBorder="1" applyAlignment="1">
      <alignment horizontal="center"/>
    </xf>
    <xf numFmtId="165" fontId="2" fillId="4" borderId="2" xfId="0" applyNumberFormat="1" applyFont="1" applyFill="1" applyBorder="1" applyAlignment="1">
      <alignment horizontal="center"/>
    </xf>
    <xf numFmtId="165" fontId="5" fillId="4" borderId="13" xfId="0" applyNumberFormat="1" applyFont="1" applyFill="1" applyBorder="1" applyAlignment="1">
      <alignment horizontal="center"/>
    </xf>
    <xf numFmtId="165" fontId="0" fillId="4" borderId="6" xfId="0" applyNumberFormat="1" applyFill="1" applyBorder="1" applyAlignment="1">
      <alignment horizontal="center"/>
    </xf>
    <xf numFmtId="165" fontId="0" fillId="4" borderId="0" xfId="0" applyNumberFormat="1" applyFill="1" applyBorder="1" applyAlignment="1">
      <alignment horizontal="center"/>
    </xf>
    <xf numFmtId="165" fontId="0" fillId="4" borderId="7" xfId="0" applyNumberFormat="1" applyFill="1" applyBorder="1" applyAlignment="1">
      <alignment horizontal="center"/>
    </xf>
    <xf numFmtId="165" fontId="5" fillId="6" borderId="6" xfId="0" applyNumberFormat="1" applyFont="1" applyFill="1" applyBorder="1" applyAlignment="1">
      <alignment horizontal="center"/>
    </xf>
    <xf numFmtId="165" fontId="2" fillId="6" borderId="0" xfId="0" applyNumberFormat="1" applyFont="1" applyFill="1" applyBorder="1" applyAlignment="1">
      <alignment horizontal="center"/>
    </xf>
    <xf numFmtId="165" fontId="5" fillId="6" borderId="7" xfId="0" applyNumberFormat="1" applyFont="1" applyFill="1" applyBorder="1" applyAlignment="1">
      <alignment horizontal="center"/>
    </xf>
    <xf numFmtId="165" fontId="5" fillId="6" borderId="12" xfId="0" applyNumberFormat="1" applyFont="1" applyFill="1" applyBorder="1" applyAlignment="1">
      <alignment horizontal="center"/>
    </xf>
    <xf numFmtId="165" fontId="2" fillId="6" borderId="2" xfId="0" applyNumberFormat="1" applyFont="1" applyFill="1" applyBorder="1" applyAlignment="1">
      <alignment horizontal="center"/>
    </xf>
    <xf numFmtId="165" fontId="5" fillId="6" borderId="13" xfId="0" applyNumberFormat="1" applyFont="1" applyFill="1" applyBorder="1" applyAlignment="1">
      <alignment horizontal="center"/>
    </xf>
    <xf numFmtId="165" fontId="0" fillId="6" borderId="6" xfId="0" applyNumberFormat="1" applyFill="1" applyBorder="1" applyAlignment="1">
      <alignment horizontal="center"/>
    </xf>
    <xf numFmtId="165" fontId="0" fillId="6" borderId="0" xfId="0" applyNumberFormat="1" applyFill="1" applyBorder="1" applyAlignment="1">
      <alignment horizontal="center"/>
    </xf>
    <xf numFmtId="165" fontId="0" fillId="6" borderId="7" xfId="0" applyNumberFormat="1" applyFill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1" fillId="5" borderId="0" xfId="0" applyFont="1" applyFill="1" applyBorder="1"/>
    <xf numFmtId="0" fontId="6" fillId="5" borderId="0" xfId="0" applyFont="1" applyFill="1" applyBorder="1"/>
    <xf numFmtId="1" fontId="0" fillId="5" borderId="0" xfId="0" applyNumberFormat="1" applyFont="1" applyFill="1" applyBorder="1" applyAlignment="1">
      <alignment horizontal="center" vertical="center"/>
    </xf>
    <xf numFmtId="1" fontId="2" fillId="5" borderId="0" xfId="0" applyNumberFormat="1" applyFont="1" applyFill="1" applyBorder="1" applyAlignment="1">
      <alignment horizontal="center"/>
    </xf>
    <xf numFmtId="0" fontId="0" fillId="5" borderId="0" xfId="0" applyFont="1" applyFill="1" applyBorder="1" applyAlignment="1">
      <alignment horizontal="left"/>
    </xf>
    <xf numFmtId="0" fontId="2" fillId="5" borderId="0" xfId="0" applyFont="1" applyFill="1" applyBorder="1" applyAlignment="1">
      <alignment horizontal="left"/>
    </xf>
    <xf numFmtId="0" fontId="1" fillId="5" borderId="0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right"/>
    </xf>
    <xf numFmtId="1" fontId="0" fillId="5" borderId="0" xfId="0" applyNumberFormat="1" applyFont="1" applyFill="1" applyBorder="1" applyAlignment="1">
      <alignment horizontal="left"/>
    </xf>
    <xf numFmtId="0" fontId="7" fillId="5" borderId="0" xfId="0" applyFont="1" applyFill="1" applyBorder="1"/>
    <xf numFmtId="0" fontId="6" fillId="5" borderId="0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right"/>
    </xf>
    <xf numFmtId="164" fontId="2" fillId="5" borderId="0" xfId="0" applyNumberFormat="1" applyFont="1" applyFill="1" applyBorder="1" applyAlignment="1">
      <alignment horizontal="center"/>
    </xf>
    <xf numFmtId="0" fontId="0" fillId="5" borderId="0" xfId="0" applyFont="1" applyFill="1"/>
    <xf numFmtId="164" fontId="8" fillId="5" borderId="1" xfId="0" applyNumberFormat="1" applyFont="1" applyFill="1" applyBorder="1" applyAlignment="1">
      <alignment horizontal="center"/>
    </xf>
    <xf numFmtId="0" fontId="0" fillId="3" borderId="14" xfId="0" applyFont="1" applyFill="1" applyBorder="1" applyAlignment="1">
      <alignment horizontal="left"/>
    </xf>
    <xf numFmtId="0" fontId="0" fillId="3" borderId="15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8" borderId="4" xfId="0" applyFont="1" applyFill="1" applyBorder="1" applyAlignment="1">
      <alignment horizontal="center"/>
    </xf>
    <xf numFmtId="0" fontId="2" fillId="8" borderId="5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37"/>
  <sheetViews>
    <sheetView showGridLines="0" tabSelected="1" zoomScaleNormal="100" workbookViewId="0">
      <selection activeCell="B3" sqref="B3:C3"/>
    </sheetView>
  </sheetViews>
  <sheetFormatPr defaultColWidth="9.140625" defaultRowHeight="15" x14ac:dyDescent="0.25"/>
  <cols>
    <col min="1" max="1" width="2.7109375" style="2" customWidth="1"/>
    <col min="2" max="2" width="4.7109375" style="2" customWidth="1"/>
    <col min="3" max="3" width="59.7109375" style="2" customWidth="1"/>
    <col min="4" max="5" width="9" style="3" customWidth="1"/>
    <col min="6" max="6" width="8.85546875" style="3" customWidth="1"/>
    <col min="7" max="7" width="30.7109375" style="2" customWidth="1"/>
    <col min="8" max="12" width="9" style="2" customWidth="1"/>
    <col min="13" max="13" width="2.7109375" style="2" customWidth="1"/>
    <col min="14" max="16384" width="9.140625" style="2"/>
  </cols>
  <sheetData>
    <row r="2" spans="1:15" x14ac:dyDescent="0.25">
      <c r="B2" s="1" t="s">
        <v>29</v>
      </c>
    </row>
    <row r="3" spans="1:15" x14ac:dyDescent="0.25">
      <c r="B3" s="217"/>
      <c r="C3" s="218"/>
    </row>
    <row r="5" spans="1:15" x14ac:dyDescent="0.25">
      <c r="B5" s="2" t="s">
        <v>0</v>
      </c>
      <c r="C5" s="2" t="s">
        <v>30</v>
      </c>
      <c r="D5" s="2"/>
      <c r="E5" s="4"/>
    </row>
    <row r="6" spans="1:15" ht="15.95" thickBot="1" x14ac:dyDescent="0.3">
      <c r="D6" s="2"/>
      <c r="E6" s="5"/>
      <c r="F6" s="28"/>
    </row>
    <row r="7" spans="1:15" x14ac:dyDescent="0.25">
      <c r="A7" s="30"/>
      <c r="B7" s="31"/>
      <c r="C7" s="31"/>
      <c r="D7" s="31"/>
      <c r="E7" s="32"/>
      <c r="F7" s="33"/>
      <c r="G7" s="31"/>
      <c r="H7" s="31"/>
      <c r="I7" s="31"/>
      <c r="J7" s="31"/>
      <c r="K7" s="31"/>
      <c r="L7" s="31"/>
      <c r="M7" s="34"/>
    </row>
    <row r="8" spans="1:15" x14ac:dyDescent="0.25">
      <c r="A8" s="35"/>
      <c r="B8" s="36" t="s">
        <v>33</v>
      </c>
      <c r="C8" s="37"/>
      <c r="D8" s="38" t="s">
        <v>1</v>
      </c>
      <c r="E8" s="39" t="s">
        <v>32</v>
      </c>
      <c r="F8" s="38" t="s">
        <v>2</v>
      </c>
      <c r="G8" s="37"/>
      <c r="H8" s="38" t="s">
        <v>1</v>
      </c>
      <c r="I8" s="39" t="s">
        <v>32</v>
      </c>
      <c r="J8" s="38" t="s">
        <v>2</v>
      </c>
      <c r="K8" s="37"/>
      <c r="L8" s="37"/>
      <c r="M8" s="40"/>
    </row>
    <row r="9" spans="1:15" x14ac:dyDescent="0.25">
      <c r="A9" s="35"/>
      <c r="B9" s="37"/>
      <c r="C9" s="37"/>
      <c r="D9" s="38" t="s">
        <v>31</v>
      </c>
      <c r="E9" s="39" t="s">
        <v>31</v>
      </c>
      <c r="F9" s="38" t="s">
        <v>31</v>
      </c>
      <c r="G9" s="37"/>
      <c r="H9" s="38" t="s">
        <v>31</v>
      </c>
      <c r="I9" s="39" t="s">
        <v>31</v>
      </c>
      <c r="J9" s="38" t="s">
        <v>31</v>
      </c>
      <c r="K9" s="37"/>
      <c r="L9" s="37"/>
      <c r="M9" s="40"/>
    </row>
    <row r="10" spans="1:15" x14ac:dyDescent="0.25">
      <c r="A10" s="35"/>
      <c r="B10" s="37" t="s">
        <v>3</v>
      </c>
      <c r="C10" s="37" t="s">
        <v>87</v>
      </c>
      <c r="D10" s="57"/>
      <c r="E10" s="58"/>
      <c r="F10" s="57"/>
      <c r="G10" s="41" t="s">
        <v>116</v>
      </c>
      <c r="H10" s="42" t="str">
        <f>IF(D10&gt;0,D10/E5*1000,"")</f>
        <v/>
      </c>
      <c r="I10" s="43" t="str">
        <f>IF(E10&gt;0,E10/E5*1000,"")</f>
        <v/>
      </c>
      <c r="J10" s="42" t="str">
        <f>IF(F10&gt;0,F10/E5*1000,"")</f>
        <v/>
      </c>
      <c r="K10" s="37"/>
      <c r="L10" s="37"/>
      <c r="M10" s="40"/>
    </row>
    <row r="11" spans="1:15" x14ac:dyDescent="0.25">
      <c r="A11" s="35"/>
      <c r="B11" s="37"/>
      <c r="C11" s="37"/>
      <c r="D11" s="38"/>
      <c r="E11" s="38"/>
      <c r="F11" s="38"/>
      <c r="G11" s="37"/>
      <c r="H11" s="37"/>
      <c r="I11" s="37"/>
      <c r="J11" s="37"/>
      <c r="K11" s="37"/>
      <c r="L11" s="37"/>
      <c r="M11" s="40"/>
      <c r="O11" s="7"/>
    </row>
    <row r="12" spans="1:15" x14ac:dyDescent="0.25">
      <c r="A12" s="35"/>
      <c r="B12" s="37" t="s">
        <v>4</v>
      </c>
      <c r="C12" s="37" t="s">
        <v>34</v>
      </c>
      <c r="D12" s="38"/>
      <c r="E12" s="59"/>
      <c r="F12" s="38"/>
      <c r="G12" s="37"/>
      <c r="H12" s="38"/>
      <c r="I12" s="39"/>
      <c r="J12" s="38"/>
      <c r="K12" s="37"/>
      <c r="L12" s="37"/>
      <c r="M12" s="40"/>
    </row>
    <row r="13" spans="1:15" x14ac:dyDescent="0.25">
      <c r="A13" s="35"/>
      <c r="B13" s="37"/>
      <c r="C13" s="37"/>
      <c r="D13" s="38"/>
      <c r="E13" s="38"/>
      <c r="F13" s="38"/>
      <c r="G13" s="37"/>
      <c r="H13" s="38"/>
      <c r="I13" s="39"/>
      <c r="J13" s="38"/>
      <c r="K13" s="37"/>
      <c r="L13" s="37"/>
      <c r="M13" s="40"/>
    </row>
    <row r="14" spans="1:15" x14ac:dyDescent="0.25">
      <c r="A14" s="35"/>
      <c r="B14" s="37" t="s">
        <v>5</v>
      </c>
      <c r="C14" s="37" t="s">
        <v>43</v>
      </c>
      <c r="D14" s="38"/>
      <c r="E14" s="60"/>
      <c r="F14" s="38"/>
      <c r="G14" s="206"/>
      <c r="H14" s="66"/>
      <c r="I14" s="205"/>
      <c r="J14" s="66"/>
      <c r="K14" s="37"/>
      <c r="L14" s="37"/>
      <c r="M14" s="40"/>
    </row>
    <row r="15" spans="1:15" x14ac:dyDescent="0.25">
      <c r="A15" s="35"/>
      <c r="B15" s="37"/>
      <c r="C15" s="37"/>
      <c r="D15" s="38"/>
      <c r="E15" s="46"/>
      <c r="F15" s="38"/>
      <c r="G15" s="37"/>
      <c r="H15" s="37"/>
      <c r="I15" s="37"/>
      <c r="J15" s="37"/>
      <c r="K15" s="37"/>
      <c r="L15" s="37"/>
      <c r="M15" s="40"/>
    </row>
    <row r="16" spans="1:15" x14ac:dyDescent="0.25">
      <c r="A16" s="35"/>
      <c r="B16" s="37" t="s">
        <v>6</v>
      </c>
      <c r="C16" s="37" t="s">
        <v>44</v>
      </c>
      <c r="D16" s="38"/>
      <c r="E16" s="60"/>
      <c r="F16" s="38"/>
      <c r="G16" s="37"/>
      <c r="H16" s="37"/>
      <c r="I16" s="37"/>
      <c r="J16" s="37"/>
      <c r="K16" s="37"/>
      <c r="L16" s="37"/>
      <c r="M16" s="40"/>
    </row>
    <row r="17" spans="1:13" ht="15.95" thickBot="1" x14ac:dyDescent="0.3">
      <c r="A17" s="47"/>
      <c r="B17" s="48"/>
      <c r="C17" s="48"/>
      <c r="D17" s="49"/>
      <c r="E17" s="50"/>
      <c r="F17" s="49"/>
      <c r="G17" s="48"/>
      <c r="H17" s="48"/>
      <c r="I17" s="48"/>
      <c r="J17" s="48"/>
      <c r="K17" s="48"/>
      <c r="L17" s="48"/>
      <c r="M17" s="51"/>
    </row>
    <row r="18" spans="1:13" ht="15.95" thickBot="1" x14ac:dyDescent="0.3">
      <c r="D18" s="28"/>
      <c r="E18" s="8"/>
      <c r="F18" s="28"/>
    </row>
    <row r="19" spans="1:13" x14ac:dyDescent="0.25">
      <c r="A19" s="30"/>
      <c r="B19" s="31"/>
      <c r="C19" s="31"/>
      <c r="D19" s="33"/>
      <c r="E19" s="52"/>
      <c r="F19" s="33"/>
      <c r="G19" s="31"/>
      <c r="H19" s="31"/>
      <c r="I19" s="31"/>
      <c r="J19" s="31"/>
      <c r="K19" s="31"/>
      <c r="L19" s="31"/>
      <c r="M19" s="34"/>
    </row>
    <row r="20" spans="1:13" x14ac:dyDescent="0.25">
      <c r="A20" s="35"/>
      <c r="B20" s="36" t="s">
        <v>35</v>
      </c>
      <c r="C20" s="37"/>
      <c r="D20" s="38"/>
      <c r="E20" s="46"/>
      <c r="F20" s="38"/>
      <c r="G20" s="37"/>
      <c r="H20" s="37"/>
      <c r="I20" s="37"/>
      <c r="J20" s="38" t="s">
        <v>1</v>
      </c>
      <c r="K20" s="39" t="s">
        <v>32</v>
      </c>
      <c r="L20" s="38" t="s">
        <v>2</v>
      </c>
      <c r="M20" s="40"/>
    </row>
    <row r="21" spans="1:13" x14ac:dyDescent="0.25">
      <c r="A21" s="35"/>
      <c r="B21" s="37"/>
      <c r="C21" s="37"/>
      <c r="D21" s="38"/>
      <c r="E21" s="38"/>
      <c r="F21" s="38"/>
      <c r="G21" s="37"/>
      <c r="H21" s="37"/>
      <c r="I21" s="37"/>
      <c r="J21" s="38" t="s">
        <v>31</v>
      </c>
      <c r="K21" s="39" t="s">
        <v>31</v>
      </c>
      <c r="L21" s="38" t="s">
        <v>31</v>
      </c>
      <c r="M21" s="40"/>
    </row>
    <row r="22" spans="1:13" x14ac:dyDescent="0.25">
      <c r="A22" s="35"/>
      <c r="B22" s="37" t="s">
        <v>7</v>
      </c>
      <c r="C22" s="37" t="s">
        <v>36</v>
      </c>
      <c r="D22" s="38"/>
      <c r="E22" s="60"/>
      <c r="F22" s="38"/>
      <c r="G22" s="37" t="s">
        <v>74</v>
      </c>
      <c r="H22" s="37"/>
      <c r="I22" s="37"/>
      <c r="J22" s="44" t="str">
        <f>IF(D10&gt;0,D10*$E22*0.01,"")</f>
        <v/>
      </c>
      <c r="K22" s="45" t="str">
        <f>IF(E10&gt;0,E10*$E22*0.01,"")</f>
        <v/>
      </c>
      <c r="L22" s="44" t="str">
        <f>IF(F10&gt;0,F10*$E22*0.01,"")</f>
        <v/>
      </c>
      <c r="M22" s="40"/>
    </row>
    <row r="23" spans="1:13" x14ac:dyDescent="0.25">
      <c r="A23" s="35"/>
      <c r="B23" s="37"/>
      <c r="C23" s="37"/>
      <c r="D23" s="38"/>
      <c r="E23" s="38"/>
      <c r="F23" s="38"/>
      <c r="G23" s="37"/>
      <c r="H23" s="53"/>
      <c r="I23" s="37"/>
      <c r="J23" s="202"/>
      <c r="K23" s="203"/>
      <c r="L23" s="202"/>
      <c r="M23" s="40"/>
    </row>
    <row r="24" spans="1:13" x14ac:dyDescent="0.25">
      <c r="A24" s="35"/>
      <c r="B24" s="37" t="s">
        <v>8</v>
      </c>
      <c r="C24" s="37" t="s">
        <v>37</v>
      </c>
      <c r="D24" s="204"/>
      <c r="E24" s="60"/>
      <c r="F24" s="204"/>
      <c r="G24" s="37" t="s">
        <v>75</v>
      </c>
      <c r="H24" s="37"/>
      <c r="I24" s="37"/>
      <c r="J24" s="44" t="str">
        <f>IF(D10&gt;0,(D32+D34)*$E$24/100,"")</f>
        <v/>
      </c>
      <c r="K24" s="45" t="str">
        <f t="shared" ref="K24:L24" si="0">IF(E10&gt;0,(E32+E34)*$E$24/100,"")</f>
        <v/>
      </c>
      <c r="L24" s="44" t="str">
        <f t="shared" si="0"/>
        <v/>
      </c>
      <c r="M24" s="40"/>
    </row>
    <row r="25" spans="1:13" x14ac:dyDescent="0.25">
      <c r="A25" s="35"/>
      <c r="B25" s="37"/>
      <c r="C25" s="37"/>
      <c r="D25" s="38"/>
      <c r="E25" s="38"/>
      <c r="F25" s="38"/>
      <c r="G25" s="37"/>
      <c r="H25" s="37"/>
      <c r="I25" s="37"/>
      <c r="J25" s="202"/>
      <c r="K25" s="203"/>
      <c r="L25" s="202"/>
      <c r="M25" s="40"/>
    </row>
    <row r="26" spans="1:13" x14ac:dyDescent="0.25">
      <c r="A26" s="35"/>
      <c r="B26" s="37" t="s">
        <v>9</v>
      </c>
      <c r="C26" s="37" t="s">
        <v>38</v>
      </c>
      <c r="D26" s="38"/>
      <c r="E26" s="60"/>
      <c r="F26" s="38"/>
      <c r="G26" s="37" t="s">
        <v>76</v>
      </c>
      <c r="H26" s="37"/>
      <c r="I26" s="37"/>
      <c r="J26" s="44" t="str">
        <f>IF(D10&gt;0,D36*$E26/100,"")</f>
        <v/>
      </c>
      <c r="K26" s="45" t="str">
        <f t="shared" ref="K26:L26" si="1">IF(E10&gt;0,E36*$E26/100,"")</f>
        <v/>
      </c>
      <c r="L26" s="44" t="str">
        <f t="shared" si="1"/>
        <v/>
      </c>
      <c r="M26" s="40"/>
    </row>
    <row r="27" spans="1:13" ht="15.75" thickBot="1" x14ac:dyDescent="0.3">
      <c r="A27" s="47"/>
      <c r="B27" s="48"/>
      <c r="C27" s="48"/>
      <c r="D27" s="49"/>
      <c r="E27" s="49"/>
      <c r="F27" s="49"/>
      <c r="G27" s="48"/>
      <c r="H27" s="48"/>
      <c r="I27" s="48"/>
      <c r="J27" s="48"/>
      <c r="K27" s="48"/>
      <c r="L27" s="48"/>
      <c r="M27" s="51"/>
    </row>
    <row r="28" spans="1:13" ht="15.75" thickBot="1" x14ac:dyDescent="0.3">
      <c r="D28" s="28"/>
      <c r="E28" s="28"/>
      <c r="F28" s="28"/>
    </row>
    <row r="29" spans="1:13" x14ac:dyDescent="0.25">
      <c r="A29" s="30"/>
      <c r="B29" s="31"/>
      <c r="C29" s="31"/>
      <c r="D29" s="33"/>
      <c r="E29" s="33"/>
      <c r="F29" s="33"/>
      <c r="G29" s="31"/>
      <c r="H29" s="31"/>
      <c r="I29" s="31"/>
      <c r="J29" s="31"/>
      <c r="K29" s="31"/>
      <c r="L29" s="31"/>
      <c r="M29" s="34"/>
    </row>
    <row r="30" spans="1:13" x14ac:dyDescent="0.25">
      <c r="A30" s="35"/>
      <c r="B30" s="36" t="s">
        <v>39</v>
      </c>
      <c r="C30" s="211"/>
      <c r="D30" s="38" t="s">
        <v>1</v>
      </c>
      <c r="E30" s="39" t="s">
        <v>32</v>
      </c>
      <c r="F30" s="38" t="s">
        <v>2</v>
      </c>
      <c r="G30" s="37"/>
      <c r="H30" s="37"/>
      <c r="I30" s="37"/>
      <c r="J30" s="37"/>
      <c r="K30" s="37"/>
      <c r="L30" s="37"/>
      <c r="M30" s="40"/>
    </row>
    <row r="31" spans="1:13" x14ac:dyDescent="0.25">
      <c r="A31" s="35"/>
      <c r="B31" s="203"/>
      <c r="C31" s="202"/>
      <c r="D31" s="38" t="s">
        <v>31</v>
      </c>
      <c r="E31" s="39" t="s">
        <v>31</v>
      </c>
      <c r="F31" s="38" t="s">
        <v>31</v>
      </c>
      <c r="G31" s="37"/>
      <c r="H31" s="37"/>
      <c r="I31" s="37"/>
      <c r="J31" s="37"/>
      <c r="K31" s="37"/>
      <c r="L31" s="37"/>
      <c r="M31" s="40"/>
    </row>
    <row r="32" spans="1:13" x14ac:dyDescent="0.25">
      <c r="A32" s="35"/>
      <c r="B32" s="37" t="s">
        <v>10</v>
      </c>
      <c r="C32" s="37" t="s">
        <v>41</v>
      </c>
      <c r="D32" s="44" t="str">
        <f>IF(D10&gt;0,(1-$E$22/100)*D10*1/(1+$E12),"")</f>
        <v/>
      </c>
      <c r="E32" s="45" t="str">
        <f t="shared" ref="E32:F32" si="2">IF(E10&gt;0,(1-$E$22/100)*E10*1/(1+$E12),"")</f>
        <v/>
      </c>
      <c r="F32" s="44" t="str">
        <f t="shared" si="2"/>
        <v/>
      </c>
      <c r="G32" s="37"/>
      <c r="H32" s="37"/>
      <c r="I32" s="37"/>
      <c r="J32" s="37"/>
      <c r="K32" s="37"/>
      <c r="L32" s="37"/>
      <c r="M32" s="40"/>
    </row>
    <row r="33" spans="1:17" x14ac:dyDescent="0.25">
      <c r="A33" s="35"/>
      <c r="B33" s="202"/>
      <c r="C33" s="202"/>
      <c r="D33" s="208"/>
      <c r="E33" s="212"/>
      <c r="F33" s="208"/>
      <c r="G33" s="37"/>
      <c r="H33" s="37"/>
      <c r="I33" s="37"/>
      <c r="J33" s="37"/>
      <c r="K33" s="37"/>
      <c r="L33" s="37"/>
      <c r="M33" s="40"/>
    </row>
    <row r="34" spans="1:17" x14ac:dyDescent="0.25">
      <c r="A34" s="35"/>
      <c r="B34" s="37" t="s">
        <v>11</v>
      </c>
      <c r="C34" s="37" t="s">
        <v>42</v>
      </c>
      <c r="D34" s="44" t="str">
        <f>IF(D10&gt;0,(1-$E$22/100)*D10*$E12/(1+$E12),"")</f>
        <v/>
      </c>
      <c r="E34" s="45" t="str">
        <f t="shared" ref="E34:F34" si="3">IF(E10&gt;0,(1-$E$22/100)*E10*$E12/(1+$E12),"")</f>
        <v/>
      </c>
      <c r="F34" s="44" t="str">
        <f t="shared" si="3"/>
        <v/>
      </c>
      <c r="G34" s="37"/>
      <c r="H34" s="37"/>
      <c r="I34" s="37"/>
      <c r="J34" s="37"/>
      <c r="K34" s="37"/>
      <c r="L34" s="37"/>
      <c r="M34" s="40"/>
    </row>
    <row r="35" spans="1:17" x14ac:dyDescent="0.25">
      <c r="A35" s="35"/>
      <c r="B35" s="202"/>
      <c r="C35" s="202"/>
      <c r="D35" s="208"/>
      <c r="E35" s="212"/>
      <c r="F35" s="208"/>
      <c r="G35" s="37"/>
      <c r="H35" s="37"/>
      <c r="I35" s="37"/>
      <c r="J35" s="37"/>
      <c r="K35" s="37"/>
      <c r="L35" s="37"/>
      <c r="M35" s="40"/>
    </row>
    <row r="36" spans="1:17" x14ac:dyDescent="0.25">
      <c r="A36" s="35"/>
      <c r="B36" s="37" t="s">
        <v>12</v>
      </c>
      <c r="C36" s="37" t="s">
        <v>40</v>
      </c>
      <c r="D36" s="44" t="str">
        <f>IF(D10&gt;0,(D32+D34)*$E$14/100,"")</f>
        <v/>
      </c>
      <c r="E36" s="45" t="str">
        <f t="shared" ref="E36:F36" si="4">IF(E10&gt;0,(E32+E34)*$E$14/100,"")</f>
        <v/>
      </c>
      <c r="F36" s="44" t="str">
        <f t="shared" si="4"/>
        <v/>
      </c>
      <c r="G36" s="37"/>
      <c r="H36" s="37"/>
      <c r="I36" s="37"/>
      <c r="J36" s="37"/>
      <c r="K36" s="37"/>
      <c r="L36" s="37"/>
      <c r="M36" s="40"/>
    </row>
    <row r="37" spans="1:17" ht="15.75" thickBot="1" x14ac:dyDescent="0.3">
      <c r="A37" s="47"/>
      <c r="B37" s="48"/>
      <c r="C37" s="48"/>
      <c r="D37" s="49"/>
      <c r="E37" s="49"/>
      <c r="F37" s="49"/>
      <c r="G37" s="48"/>
      <c r="H37" s="48"/>
      <c r="I37" s="48"/>
      <c r="J37" s="48"/>
      <c r="K37" s="48"/>
      <c r="L37" s="48"/>
      <c r="M37" s="51"/>
    </row>
    <row r="38" spans="1:17" ht="15.75" thickBot="1" x14ac:dyDescent="0.3">
      <c r="D38" s="28"/>
      <c r="E38" s="28"/>
      <c r="F38" s="28"/>
    </row>
    <row r="39" spans="1:17" x14ac:dyDescent="0.25">
      <c r="A39" s="30"/>
      <c r="B39" s="31"/>
      <c r="C39" s="31"/>
      <c r="D39" s="33"/>
      <c r="E39" s="33"/>
      <c r="F39" s="33"/>
      <c r="G39" s="31"/>
      <c r="H39" s="31"/>
      <c r="I39" s="31"/>
      <c r="J39" s="31"/>
      <c r="K39" s="31"/>
      <c r="L39" s="31"/>
      <c r="M39" s="34"/>
    </row>
    <row r="40" spans="1:17" x14ac:dyDescent="0.25">
      <c r="A40" s="35"/>
      <c r="B40" s="36" t="s">
        <v>45</v>
      </c>
      <c r="C40" s="37"/>
      <c r="D40" s="38"/>
      <c r="E40" s="38"/>
      <c r="F40" s="38"/>
      <c r="G40" s="215"/>
      <c r="H40" s="213" t="s">
        <v>77</v>
      </c>
      <c r="I40" s="204"/>
      <c r="J40" s="44" t="str">
        <f>IF(E42&gt;0,E42*E5/1000,"")</f>
        <v/>
      </c>
      <c r="K40" s="206"/>
      <c r="L40" s="206"/>
      <c r="M40" s="40"/>
    </row>
    <row r="41" spans="1:17" x14ac:dyDescent="0.25">
      <c r="A41" s="35"/>
      <c r="B41" s="37"/>
      <c r="C41" s="37"/>
      <c r="D41" s="37"/>
      <c r="E41" s="38"/>
      <c r="F41" s="38"/>
      <c r="G41" s="206"/>
      <c r="H41" s="206"/>
      <c r="I41" s="206"/>
      <c r="J41" s="206"/>
      <c r="K41" s="206"/>
      <c r="L41" s="206"/>
      <c r="M41" s="40"/>
    </row>
    <row r="42" spans="1:17" x14ac:dyDescent="0.25">
      <c r="A42" s="35"/>
      <c r="B42" s="37" t="s">
        <v>13</v>
      </c>
      <c r="C42" s="37" t="s">
        <v>46</v>
      </c>
      <c r="D42" s="38"/>
      <c r="E42" s="54"/>
      <c r="F42" s="38"/>
      <c r="G42" s="215"/>
      <c r="H42" s="41" t="s">
        <v>78</v>
      </c>
      <c r="I42" s="207"/>
      <c r="J42" s="44" t="str">
        <f>IF(AND(E42&gt;0,E44&gt;0,E46&gt;0),J40*1/(1+E44)-J46*E16/100,"")</f>
        <v/>
      </c>
      <c r="K42" s="207"/>
      <c r="L42" s="206"/>
      <c r="M42" s="40"/>
      <c r="O42" s="28"/>
      <c r="P42" s="28"/>
    </row>
    <row r="43" spans="1:17" x14ac:dyDescent="0.25">
      <c r="A43" s="35"/>
      <c r="B43" s="37"/>
      <c r="C43" s="37"/>
      <c r="D43" s="38"/>
      <c r="E43" s="46"/>
      <c r="F43" s="38"/>
      <c r="G43" s="209"/>
      <c r="H43" s="210"/>
      <c r="I43" s="210"/>
      <c r="J43" s="213"/>
      <c r="K43" s="210"/>
      <c r="L43" s="206"/>
      <c r="M43" s="40"/>
      <c r="O43" s="9"/>
      <c r="P43" s="9"/>
      <c r="Q43" s="9"/>
    </row>
    <row r="44" spans="1:17" x14ac:dyDescent="0.25">
      <c r="A44" s="35"/>
      <c r="B44" s="37" t="s">
        <v>14</v>
      </c>
      <c r="C44" s="37" t="s">
        <v>47</v>
      </c>
      <c r="D44" s="38"/>
      <c r="E44" s="55"/>
      <c r="F44" s="38"/>
      <c r="G44" s="215"/>
      <c r="H44" s="41" t="s">
        <v>79</v>
      </c>
      <c r="I44" s="210"/>
      <c r="J44" s="44" t="str">
        <f>IF(AND(E42&gt;0,E44&gt;0,E46&gt;0),J40*E44/(1+E44)-J46*(1-E16/100),"")</f>
        <v/>
      </c>
      <c r="K44" s="210"/>
      <c r="L44" s="206"/>
      <c r="M44" s="40"/>
      <c r="O44" s="9"/>
      <c r="P44" s="9"/>
      <c r="Q44" s="9"/>
    </row>
    <row r="45" spans="1:17" x14ac:dyDescent="0.25">
      <c r="A45" s="35"/>
      <c r="B45" s="37"/>
      <c r="C45" s="37"/>
      <c r="D45" s="38"/>
      <c r="E45" s="46"/>
      <c r="F45" s="38"/>
      <c r="G45" s="209"/>
      <c r="H45" s="210"/>
      <c r="I45" s="210"/>
      <c r="J45" s="213"/>
      <c r="K45" s="207"/>
      <c r="L45" s="206"/>
      <c r="M45" s="40"/>
    </row>
    <row r="46" spans="1:17" x14ac:dyDescent="0.25">
      <c r="A46" s="35"/>
      <c r="B46" s="37" t="s">
        <v>15</v>
      </c>
      <c r="C46" s="37" t="s">
        <v>115</v>
      </c>
      <c r="D46" s="38"/>
      <c r="E46" s="54"/>
      <c r="F46" s="38"/>
      <c r="G46" s="215"/>
      <c r="H46" s="41" t="s">
        <v>80</v>
      </c>
      <c r="I46" s="206"/>
      <c r="J46" s="44" t="str">
        <f>IF(AND(E42&gt;0,E46&gt;0),J40*E46/100,"")</f>
        <v/>
      </c>
      <c r="K46" s="206"/>
      <c r="L46" s="206"/>
      <c r="M46" s="40"/>
    </row>
    <row r="47" spans="1:17" ht="15.75" thickBot="1" x14ac:dyDescent="0.3">
      <c r="A47" s="47"/>
      <c r="B47" s="48"/>
      <c r="C47" s="48"/>
      <c r="D47" s="49"/>
      <c r="E47" s="50"/>
      <c r="F47" s="49"/>
      <c r="G47" s="48"/>
      <c r="H47" s="49"/>
      <c r="I47" s="48"/>
      <c r="J47" s="48"/>
      <c r="K47" s="48"/>
      <c r="L47" s="48"/>
      <c r="M47" s="51"/>
    </row>
    <row r="48" spans="1:17" ht="15.75" thickBot="1" x14ac:dyDescent="0.3">
      <c r="D48" s="28"/>
      <c r="E48" s="8"/>
      <c r="F48" s="28"/>
      <c r="H48" s="6"/>
    </row>
    <row r="49" spans="1:15" x14ac:dyDescent="0.25">
      <c r="A49" s="30"/>
      <c r="B49" s="31"/>
      <c r="C49" s="31"/>
      <c r="D49" s="33"/>
      <c r="E49" s="52"/>
      <c r="F49" s="33"/>
      <c r="G49" s="31"/>
      <c r="H49" s="33"/>
      <c r="I49" s="31"/>
      <c r="J49" s="31"/>
      <c r="K49" s="31"/>
      <c r="L49" s="31"/>
      <c r="M49" s="34"/>
    </row>
    <row r="50" spans="1:15" x14ac:dyDescent="0.25">
      <c r="A50" s="35"/>
      <c r="B50" s="36" t="s">
        <v>48</v>
      </c>
      <c r="C50" s="37"/>
      <c r="D50" s="38" t="s">
        <v>1</v>
      </c>
      <c r="E50" s="39" t="s">
        <v>32</v>
      </c>
      <c r="F50" s="38" t="s">
        <v>2</v>
      </c>
      <c r="G50" s="37"/>
      <c r="H50" s="38" t="s">
        <v>1</v>
      </c>
      <c r="I50" s="39" t="s">
        <v>32</v>
      </c>
      <c r="J50" s="38" t="s">
        <v>2</v>
      </c>
      <c r="K50" s="37"/>
      <c r="L50" s="37"/>
      <c r="M50" s="40"/>
    </row>
    <row r="51" spans="1:15" x14ac:dyDescent="0.25">
      <c r="A51" s="35"/>
      <c r="B51" s="37"/>
      <c r="C51" s="37"/>
      <c r="D51" s="38" t="s">
        <v>31</v>
      </c>
      <c r="E51" s="39" t="s">
        <v>31</v>
      </c>
      <c r="F51" s="38" t="s">
        <v>31</v>
      </c>
      <c r="G51" s="37"/>
      <c r="H51" s="38" t="s">
        <v>31</v>
      </c>
      <c r="I51" s="39" t="s">
        <v>31</v>
      </c>
      <c r="J51" s="38" t="s">
        <v>31</v>
      </c>
      <c r="K51" s="37"/>
      <c r="L51" s="37"/>
      <c r="M51" s="40"/>
    </row>
    <row r="52" spans="1:15" x14ac:dyDescent="0.25">
      <c r="A52" s="35"/>
      <c r="B52" s="37" t="s">
        <v>16</v>
      </c>
      <c r="C52" s="37" t="s">
        <v>81</v>
      </c>
      <c r="D52" s="44" t="str">
        <f>IF(D36="","", D36*(1-$E$26/100)-$J$46)</f>
        <v/>
      </c>
      <c r="E52" s="45" t="str">
        <f>IF(E36="","", E36*(1-$E$26/100)-$J$46)</f>
        <v/>
      </c>
      <c r="F52" s="44" t="str">
        <f>IF(F36="","", F36*(1-$E$26/100)-$J$46)</f>
        <v/>
      </c>
      <c r="G52" s="41" t="s">
        <v>49</v>
      </c>
      <c r="H52" s="61" t="str">
        <f>IF(D10&gt;0,D52/D58,"")</f>
        <v/>
      </c>
      <c r="I52" s="62" t="str">
        <f>IF(E10&gt;0,E52/E58,"")</f>
        <v/>
      </c>
      <c r="J52" s="61" t="str">
        <f>IF(F10&gt;0,F52/F58,"")</f>
        <v/>
      </c>
      <c r="K52" s="37"/>
      <c r="L52" s="37"/>
      <c r="M52" s="40"/>
    </row>
    <row r="53" spans="1:15" x14ac:dyDescent="0.25">
      <c r="A53" s="35"/>
      <c r="B53" s="37"/>
      <c r="C53" s="37"/>
      <c r="D53" s="38"/>
      <c r="E53" s="214"/>
      <c r="F53" s="38"/>
      <c r="G53" s="37"/>
      <c r="H53" s="37"/>
      <c r="I53" s="38"/>
      <c r="J53" s="37"/>
      <c r="K53" s="37"/>
      <c r="L53" s="37"/>
      <c r="M53" s="40"/>
      <c r="O53" s="10"/>
    </row>
    <row r="54" spans="1:15" x14ac:dyDescent="0.25">
      <c r="A54" s="35"/>
      <c r="B54" s="37" t="s">
        <v>17</v>
      </c>
      <c r="C54" s="37" t="s">
        <v>82</v>
      </c>
      <c r="D54" s="44" t="str">
        <f>IF(D32="","",D32*(1-$E$24/100)-$J42)</f>
        <v/>
      </c>
      <c r="E54" s="45" t="str">
        <f>IF(E32="","",E32*(1-$E$24/100)-$J42)</f>
        <v/>
      </c>
      <c r="F54" s="44" t="str">
        <f>IF(F32="","",F32*(1-$E$24/100)-$J42)</f>
        <v/>
      </c>
      <c r="G54" s="41" t="s">
        <v>50</v>
      </c>
      <c r="H54" s="61" t="str">
        <f>IF(D10&gt;0,D54/(D54+D56),"")</f>
        <v/>
      </c>
      <c r="I54" s="62" t="str">
        <f>IF(E10&gt;0,E54/(E54+E56),"")</f>
        <v/>
      </c>
      <c r="J54" s="61" t="str">
        <f>IF(F10&gt;0,F54/(F54+F56),"")</f>
        <v/>
      </c>
      <c r="K54" s="37"/>
      <c r="L54" s="37"/>
      <c r="M54" s="40"/>
    </row>
    <row r="55" spans="1:15" x14ac:dyDescent="0.25">
      <c r="A55" s="35"/>
      <c r="B55" s="37"/>
      <c r="C55" s="37"/>
      <c r="D55" s="38"/>
      <c r="E55" s="214"/>
      <c r="F55" s="38"/>
      <c r="G55" s="37"/>
      <c r="H55" s="38"/>
      <c r="I55" s="37"/>
      <c r="J55" s="37"/>
      <c r="K55" s="37"/>
      <c r="L55" s="37"/>
      <c r="M55" s="40"/>
    </row>
    <row r="56" spans="1:15" x14ac:dyDescent="0.25">
      <c r="A56" s="35"/>
      <c r="B56" s="37" t="s">
        <v>18</v>
      </c>
      <c r="C56" s="37" t="s">
        <v>83</v>
      </c>
      <c r="D56" s="44" t="str">
        <f>IF(D34="","",D34*(1-$E$24/100)-$J44)</f>
        <v/>
      </c>
      <c r="E56" s="45" t="str">
        <f>IF(E34="","",E34*(1-$E$24/100)-$J44)</f>
        <v/>
      </c>
      <c r="F56" s="44" t="str">
        <f>IF(F34="","",F34*(1-$E$24/100)-$J44)</f>
        <v/>
      </c>
      <c r="G56" s="41" t="s">
        <v>51</v>
      </c>
      <c r="H56" s="42" t="str">
        <f>IF(D10&gt;0,D58/E5*1000,"")</f>
        <v/>
      </c>
      <c r="I56" s="43" t="str">
        <f>IF(E10&gt;0,E58/E5*1000,"")</f>
        <v/>
      </c>
      <c r="J56" s="42" t="str">
        <f>IF(F10&gt;0,F58/E5*1000,"")</f>
        <v/>
      </c>
      <c r="K56" s="37"/>
      <c r="L56" s="37"/>
      <c r="M56" s="40"/>
    </row>
    <row r="57" spans="1:15" x14ac:dyDescent="0.25">
      <c r="A57" s="35"/>
      <c r="B57" s="37"/>
      <c r="C57" s="37"/>
      <c r="D57" s="38"/>
      <c r="E57" s="39"/>
      <c r="F57" s="38"/>
      <c r="G57" s="37"/>
      <c r="H57" s="37"/>
      <c r="I57" s="37"/>
      <c r="J57" s="37"/>
      <c r="K57" s="37"/>
      <c r="L57" s="37"/>
      <c r="M57" s="40"/>
    </row>
    <row r="58" spans="1:15" x14ac:dyDescent="0.25">
      <c r="A58" s="35"/>
      <c r="B58" s="37" t="s">
        <v>19</v>
      </c>
      <c r="C58" s="37" t="s">
        <v>84</v>
      </c>
      <c r="D58" s="44" t="str">
        <f>IF(D56="","",D52+D54+D56)</f>
        <v/>
      </c>
      <c r="E58" s="45" t="str">
        <f t="shared" ref="E58:F58" si="5">IF(E56="","",E52+E54+E56)</f>
        <v/>
      </c>
      <c r="F58" s="44" t="str">
        <f t="shared" si="5"/>
        <v/>
      </c>
      <c r="G58" s="37"/>
      <c r="H58" s="37"/>
      <c r="I58" s="37"/>
      <c r="J58" s="37"/>
      <c r="K58" s="37"/>
      <c r="L58" s="37"/>
      <c r="M58" s="40"/>
    </row>
    <row r="59" spans="1:15" ht="15.75" thickBot="1" x14ac:dyDescent="0.3">
      <c r="A59" s="47"/>
      <c r="B59" s="48"/>
      <c r="C59" s="48"/>
      <c r="D59" s="63"/>
      <c r="E59" s="63"/>
      <c r="F59" s="63"/>
      <c r="G59" s="48"/>
      <c r="H59" s="48"/>
      <c r="I59" s="48"/>
      <c r="J59" s="48"/>
      <c r="K59" s="48"/>
      <c r="L59" s="48"/>
      <c r="M59" s="51"/>
    </row>
    <row r="60" spans="1:15" ht="15.75" thickBot="1" x14ac:dyDescent="0.3">
      <c r="D60" s="11"/>
      <c r="E60" s="11"/>
      <c r="F60" s="11"/>
    </row>
    <row r="61" spans="1:15" x14ac:dyDescent="0.25">
      <c r="A61" s="30"/>
      <c r="B61" s="31"/>
      <c r="C61" s="31"/>
      <c r="D61" s="64"/>
      <c r="E61" s="64"/>
      <c r="F61" s="64"/>
      <c r="G61" s="31"/>
      <c r="H61" s="31"/>
      <c r="I61" s="31"/>
      <c r="J61" s="31"/>
      <c r="K61" s="31"/>
      <c r="L61" s="31"/>
      <c r="M61" s="34"/>
    </row>
    <row r="62" spans="1:15" x14ac:dyDescent="0.25">
      <c r="A62" s="35"/>
      <c r="B62" s="36" t="s">
        <v>52</v>
      </c>
      <c r="C62" s="37"/>
      <c r="D62" s="38" t="s">
        <v>1</v>
      </c>
      <c r="E62" s="39" t="s">
        <v>32</v>
      </c>
      <c r="F62" s="38" t="s">
        <v>2</v>
      </c>
      <c r="G62" s="37"/>
      <c r="H62" s="37"/>
      <c r="I62" s="37"/>
      <c r="J62" s="37"/>
      <c r="K62" s="37"/>
      <c r="L62" s="37"/>
      <c r="M62" s="40"/>
    </row>
    <row r="63" spans="1:15" x14ac:dyDescent="0.25">
      <c r="A63" s="35"/>
      <c r="B63" s="37"/>
      <c r="C63" s="37"/>
      <c r="D63" s="38" t="s">
        <v>31</v>
      </c>
      <c r="E63" s="39" t="s">
        <v>31</v>
      </c>
      <c r="F63" s="38" t="s">
        <v>31</v>
      </c>
      <c r="G63" s="37"/>
      <c r="H63" s="37"/>
      <c r="I63" s="37"/>
      <c r="J63" s="37"/>
      <c r="K63" s="37"/>
      <c r="L63" s="37"/>
      <c r="M63" s="40"/>
    </row>
    <row r="64" spans="1:15" x14ac:dyDescent="0.25">
      <c r="A64" s="35"/>
      <c r="B64" s="37" t="s">
        <v>23</v>
      </c>
      <c r="C64" s="37" t="s">
        <v>85</v>
      </c>
      <c r="D64" s="44" t="str">
        <f>IF(D10&gt;0,D56+D54+D52/2,"")</f>
        <v/>
      </c>
      <c r="E64" s="45" t="str">
        <f>IF(E10&gt;0,E56+E54+E52/2,"")</f>
        <v/>
      </c>
      <c r="F64" s="44" t="str">
        <f>IF(F10&gt;0,F56+F54+F52/2,"")</f>
        <v/>
      </c>
      <c r="G64" s="37"/>
      <c r="H64" s="37"/>
      <c r="I64" s="37"/>
      <c r="J64" s="37"/>
      <c r="K64" s="37"/>
      <c r="L64" s="37"/>
      <c r="M64" s="40"/>
    </row>
    <row r="65" spans="1:13" x14ac:dyDescent="0.25">
      <c r="A65" s="35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40"/>
    </row>
    <row r="66" spans="1:13" x14ac:dyDescent="0.25">
      <c r="A66" s="35"/>
      <c r="B66" s="37" t="s">
        <v>24</v>
      </c>
      <c r="C66" s="37" t="s">
        <v>53</v>
      </c>
      <c r="D66" s="37"/>
      <c r="E66" s="56"/>
      <c r="F66" s="37" t="s">
        <v>54</v>
      </c>
      <c r="G66" s="37"/>
      <c r="H66" s="37"/>
      <c r="I66" s="37"/>
      <c r="J66" s="37"/>
      <c r="K66" s="37"/>
      <c r="L66" s="37"/>
      <c r="M66" s="40"/>
    </row>
    <row r="67" spans="1:13" x14ac:dyDescent="0.25">
      <c r="A67" s="35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40"/>
    </row>
    <row r="68" spans="1:13" x14ac:dyDescent="0.25">
      <c r="A68" s="35"/>
      <c r="B68" s="37" t="s">
        <v>25</v>
      </c>
      <c r="C68" s="37" t="s">
        <v>86</v>
      </c>
      <c r="D68" s="44" t="str">
        <f>IF(E66&gt;0,100*D64/E66,"")</f>
        <v/>
      </c>
      <c r="E68" s="45" t="str">
        <f>IF(E66&gt;0,100*E64/E66,"")</f>
        <v/>
      </c>
      <c r="F68" s="44" t="str">
        <f>IF(E66&gt;0,100*F64/E66,"")</f>
        <v/>
      </c>
      <c r="G68" s="37"/>
      <c r="H68" s="37"/>
      <c r="I68" s="37"/>
      <c r="J68" s="37"/>
      <c r="K68" s="37"/>
      <c r="L68" s="37"/>
      <c r="M68" s="40"/>
    </row>
    <row r="69" spans="1:13" ht="15.75" thickBot="1" x14ac:dyDescent="0.3">
      <c r="A69" s="47"/>
      <c r="B69" s="48"/>
      <c r="C69" s="48"/>
      <c r="D69" s="63"/>
      <c r="E69" s="65"/>
      <c r="F69" s="63"/>
      <c r="G69" s="48"/>
      <c r="H69" s="48"/>
      <c r="I69" s="48"/>
      <c r="J69" s="48"/>
      <c r="K69" s="48"/>
      <c r="L69" s="48"/>
      <c r="M69" s="51"/>
    </row>
    <row r="70" spans="1:13" ht="15.75" thickBot="1" x14ac:dyDescent="0.3">
      <c r="D70" s="11"/>
      <c r="E70" s="11"/>
      <c r="F70" s="11"/>
    </row>
    <row r="71" spans="1:13" x14ac:dyDescent="0.25">
      <c r="A71" s="30"/>
      <c r="B71" s="31"/>
      <c r="C71" s="31"/>
      <c r="D71" s="64"/>
      <c r="E71" s="64"/>
      <c r="F71" s="64"/>
      <c r="G71" s="31"/>
      <c r="H71" s="31"/>
      <c r="I71" s="31"/>
      <c r="J71" s="31"/>
      <c r="K71" s="31"/>
      <c r="L71" s="31"/>
      <c r="M71" s="34"/>
    </row>
    <row r="72" spans="1:13" x14ac:dyDescent="0.25">
      <c r="A72" s="35"/>
      <c r="B72" s="36" t="s">
        <v>55</v>
      </c>
      <c r="C72" s="37"/>
      <c r="D72" s="66"/>
      <c r="E72" s="66"/>
      <c r="F72" s="66"/>
      <c r="G72" s="37"/>
      <c r="H72" s="37"/>
      <c r="I72" s="37"/>
      <c r="J72" s="37"/>
      <c r="K72" s="37"/>
      <c r="L72" s="37"/>
      <c r="M72" s="40"/>
    </row>
    <row r="73" spans="1:13" x14ac:dyDescent="0.25">
      <c r="A73" s="35"/>
      <c r="B73" s="37"/>
      <c r="C73" s="37"/>
      <c r="D73" s="66"/>
      <c r="E73" s="66"/>
      <c r="F73" s="66"/>
      <c r="G73" s="37"/>
      <c r="H73" s="37"/>
      <c r="I73" s="37"/>
      <c r="J73" s="37"/>
      <c r="K73" s="37"/>
      <c r="L73" s="37"/>
      <c r="M73" s="40"/>
    </row>
    <row r="74" spans="1:13" x14ac:dyDescent="0.25">
      <c r="A74" s="35"/>
      <c r="B74" s="37" t="s">
        <v>26</v>
      </c>
      <c r="C74" s="37" t="s">
        <v>56</v>
      </c>
      <c r="D74" s="66"/>
      <c r="E74" s="69"/>
      <c r="F74" s="66"/>
      <c r="G74" s="37"/>
      <c r="H74" s="37"/>
      <c r="I74" s="37"/>
      <c r="J74" s="37"/>
      <c r="K74" s="37"/>
      <c r="L74" s="37"/>
      <c r="M74" s="40"/>
    </row>
    <row r="75" spans="1:13" x14ac:dyDescent="0.25">
      <c r="A75" s="35"/>
      <c r="B75" s="37"/>
      <c r="C75" s="37"/>
      <c r="D75" s="66"/>
      <c r="E75" s="66"/>
      <c r="F75" s="66"/>
      <c r="G75" s="37"/>
      <c r="H75" s="37"/>
      <c r="I75" s="37"/>
      <c r="J75" s="37"/>
      <c r="K75" s="37"/>
      <c r="L75" s="37"/>
      <c r="M75" s="40"/>
    </row>
    <row r="76" spans="1:13" x14ac:dyDescent="0.25">
      <c r="A76" s="35"/>
      <c r="B76" s="37" t="s">
        <v>27</v>
      </c>
      <c r="C76" s="37" t="s">
        <v>57</v>
      </c>
      <c r="D76" s="66"/>
      <c r="E76" s="45"/>
      <c r="F76" s="66"/>
      <c r="G76" s="37"/>
      <c r="H76" s="37"/>
      <c r="I76" s="37"/>
      <c r="J76" s="37"/>
      <c r="K76" s="37"/>
      <c r="L76" s="37"/>
      <c r="M76" s="40"/>
    </row>
    <row r="77" spans="1:13" x14ac:dyDescent="0.25">
      <c r="A77" s="35"/>
      <c r="B77" s="37"/>
      <c r="C77" s="37"/>
      <c r="D77" s="66"/>
      <c r="E77" s="66"/>
      <c r="F77" s="66"/>
      <c r="G77" s="37"/>
      <c r="H77" s="37"/>
      <c r="I77" s="37"/>
      <c r="J77" s="37"/>
      <c r="K77" s="37"/>
      <c r="L77" s="37"/>
      <c r="M77" s="40"/>
    </row>
    <row r="78" spans="1:13" x14ac:dyDescent="0.25">
      <c r="A78" s="35"/>
      <c r="B78" s="37" t="s">
        <v>28</v>
      </c>
      <c r="C78" s="37" t="s">
        <v>58</v>
      </c>
      <c r="D78" s="67"/>
      <c r="E78" s="69"/>
      <c r="F78" s="67"/>
      <c r="G78" s="37"/>
      <c r="H78" s="37"/>
      <c r="I78" s="37"/>
      <c r="J78" s="37"/>
      <c r="K78" s="37"/>
      <c r="L78" s="37"/>
      <c r="M78" s="40"/>
    </row>
    <row r="79" spans="1:13" ht="15.75" thickBot="1" x14ac:dyDescent="0.3">
      <c r="A79" s="47"/>
      <c r="B79" s="48"/>
      <c r="C79" s="48"/>
      <c r="D79" s="68"/>
      <c r="E79" s="68"/>
      <c r="F79" s="68"/>
      <c r="G79" s="48"/>
      <c r="H79" s="48"/>
      <c r="I79" s="48"/>
      <c r="J79" s="48"/>
      <c r="K79" s="48"/>
      <c r="L79" s="48"/>
      <c r="M79" s="51"/>
    </row>
    <row r="80" spans="1:13" x14ac:dyDescent="0.25">
      <c r="D80" s="12"/>
      <c r="E80" s="12"/>
      <c r="F80" s="12"/>
    </row>
    <row r="81" spans="2:6" x14ac:dyDescent="0.25">
      <c r="D81" s="12"/>
      <c r="E81" s="12"/>
      <c r="F81" s="12"/>
    </row>
    <row r="82" spans="2:6" x14ac:dyDescent="0.25">
      <c r="B82" s="13" t="s">
        <v>59</v>
      </c>
      <c r="D82" s="12"/>
      <c r="E82" s="12"/>
      <c r="F82" s="12"/>
    </row>
    <row r="83" spans="2:6" x14ac:dyDescent="0.25">
      <c r="D83" s="12"/>
      <c r="E83" s="12"/>
      <c r="F83" s="12"/>
    </row>
    <row r="84" spans="2:6" x14ac:dyDescent="0.25">
      <c r="B84" s="71"/>
      <c r="C84" s="14" t="s">
        <v>60</v>
      </c>
      <c r="D84" s="2"/>
      <c r="E84" s="2"/>
      <c r="F84" s="2"/>
    </row>
    <row r="85" spans="2:6" x14ac:dyDescent="0.25">
      <c r="B85" s="70"/>
      <c r="C85" s="14" t="s">
        <v>61</v>
      </c>
      <c r="D85" s="2"/>
      <c r="E85" s="2"/>
      <c r="F85" s="2"/>
    </row>
    <row r="86" spans="2:6" x14ac:dyDescent="0.25">
      <c r="D86" s="12"/>
      <c r="E86" s="12"/>
      <c r="F86" s="12"/>
    </row>
    <row r="87" spans="2:6" x14ac:dyDescent="0.25">
      <c r="B87" s="2" t="s">
        <v>20</v>
      </c>
      <c r="C87" s="2" t="s">
        <v>62</v>
      </c>
      <c r="D87" s="12"/>
      <c r="E87" s="12"/>
      <c r="F87" s="12"/>
    </row>
    <row r="88" spans="2:6" x14ac:dyDescent="0.25">
      <c r="B88" s="2" t="s">
        <v>21</v>
      </c>
      <c r="C88" s="2" t="s">
        <v>63</v>
      </c>
      <c r="D88" s="12"/>
      <c r="E88" s="12"/>
      <c r="F88" s="12"/>
    </row>
    <row r="89" spans="2:6" x14ac:dyDescent="0.25">
      <c r="C89" s="16" t="s">
        <v>64</v>
      </c>
      <c r="D89" s="12"/>
      <c r="E89" s="12"/>
      <c r="F89" s="12"/>
    </row>
    <row r="90" spans="2:6" x14ac:dyDescent="0.25">
      <c r="C90" s="16" t="s">
        <v>65</v>
      </c>
      <c r="D90" s="12"/>
      <c r="E90" s="12"/>
      <c r="F90" s="12"/>
    </row>
    <row r="91" spans="2:6" x14ac:dyDescent="0.25">
      <c r="B91" s="16" t="s">
        <v>4</v>
      </c>
      <c r="C91" s="16" t="s">
        <v>66</v>
      </c>
      <c r="D91" s="2"/>
      <c r="E91" s="2"/>
      <c r="F91" s="2"/>
    </row>
    <row r="92" spans="2:6" x14ac:dyDescent="0.25">
      <c r="B92" s="16" t="s">
        <v>5</v>
      </c>
      <c r="C92" s="16" t="s">
        <v>67</v>
      </c>
    </row>
    <row r="93" spans="2:6" x14ac:dyDescent="0.25">
      <c r="B93" s="16" t="s">
        <v>6</v>
      </c>
      <c r="C93" s="16" t="s">
        <v>68</v>
      </c>
    </row>
    <row r="94" spans="2:6" x14ac:dyDescent="0.25">
      <c r="B94" s="16" t="s">
        <v>7</v>
      </c>
      <c r="C94" s="16" t="s">
        <v>69</v>
      </c>
      <c r="D94" s="16"/>
      <c r="E94" s="2"/>
      <c r="F94" s="2"/>
    </row>
    <row r="95" spans="2:6" x14ac:dyDescent="0.25">
      <c r="B95" s="16"/>
      <c r="C95" s="16" t="s">
        <v>72</v>
      </c>
      <c r="D95" s="16"/>
      <c r="E95" s="2"/>
      <c r="F95" s="2"/>
    </row>
    <row r="96" spans="2:6" x14ac:dyDescent="0.25">
      <c r="B96" s="16" t="s">
        <v>8</v>
      </c>
      <c r="C96" s="16" t="s">
        <v>70</v>
      </c>
      <c r="D96" s="16"/>
      <c r="E96" s="2"/>
      <c r="F96" s="2"/>
    </row>
    <row r="97" spans="2:6" x14ac:dyDescent="0.25">
      <c r="B97" s="16"/>
      <c r="C97" s="16" t="s">
        <v>71</v>
      </c>
      <c r="D97" s="16"/>
      <c r="E97" s="2"/>
      <c r="F97" s="2"/>
    </row>
    <row r="98" spans="2:6" x14ac:dyDescent="0.25">
      <c r="B98" s="16" t="s">
        <v>9</v>
      </c>
      <c r="C98" s="16" t="s">
        <v>73</v>
      </c>
      <c r="D98" s="16"/>
      <c r="E98" s="2"/>
      <c r="F98" s="2"/>
    </row>
    <row r="99" spans="2:6" x14ac:dyDescent="0.25">
      <c r="B99" s="16"/>
      <c r="C99" s="16" t="s">
        <v>71</v>
      </c>
      <c r="D99" s="16"/>
      <c r="E99" s="2"/>
      <c r="F99" s="2"/>
    </row>
    <row r="100" spans="2:6" x14ac:dyDescent="0.25">
      <c r="B100" s="16" t="s">
        <v>10</v>
      </c>
      <c r="C100" s="16" t="s">
        <v>88</v>
      </c>
      <c r="D100" s="16"/>
      <c r="E100" s="2"/>
      <c r="F100" s="2"/>
    </row>
    <row r="101" spans="2:6" x14ac:dyDescent="0.25">
      <c r="B101" s="16"/>
      <c r="C101" s="16" t="s">
        <v>89</v>
      </c>
      <c r="D101" s="16"/>
      <c r="E101" s="2"/>
      <c r="F101" s="2"/>
    </row>
    <row r="102" spans="2:6" x14ac:dyDescent="0.25">
      <c r="B102" s="16" t="s">
        <v>11</v>
      </c>
      <c r="C102" s="16" t="s">
        <v>90</v>
      </c>
      <c r="D102" s="16"/>
      <c r="E102" s="2"/>
      <c r="F102" s="2"/>
    </row>
    <row r="103" spans="2:6" x14ac:dyDescent="0.25">
      <c r="B103" s="16"/>
      <c r="C103" s="16" t="s">
        <v>89</v>
      </c>
      <c r="D103" s="16"/>
      <c r="E103" s="2"/>
      <c r="F103" s="2"/>
    </row>
    <row r="104" spans="2:6" x14ac:dyDescent="0.25">
      <c r="B104" s="16" t="s">
        <v>12</v>
      </c>
      <c r="C104" s="16" t="s">
        <v>91</v>
      </c>
      <c r="D104" s="16"/>
      <c r="E104" s="2"/>
      <c r="F104" s="2"/>
    </row>
    <row r="105" spans="2:6" x14ac:dyDescent="0.25">
      <c r="B105" s="16"/>
      <c r="C105" s="16" t="s">
        <v>89</v>
      </c>
      <c r="D105" s="16"/>
      <c r="E105" s="2"/>
      <c r="F105" s="2"/>
    </row>
    <row r="106" spans="2:6" x14ac:dyDescent="0.25">
      <c r="B106" s="16" t="s">
        <v>13</v>
      </c>
      <c r="C106" s="16" t="s">
        <v>93</v>
      </c>
      <c r="D106" s="16"/>
      <c r="E106" s="2"/>
      <c r="F106" s="2"/>
    </row>
    <row r="107" spans="2:6" x14ac:dyDescent="0.25">
      <c r="B107" s="16"/>
      <c r="C107" s="16" t="s">
        <v>92</v>
      </c>
      <c r="D107" s="16"/>
      <c r="E107" s="2"/>
      <c r="F107" s="2"/>
    </row>
    <row r="108" spans="2:6" x14ac:dyDescent="0.25">
      <c r="B108" s="16" t="s">
        <v>14</v>
      </c>
      <c r="C108" s="16" t="s">
        <v>94</v>
      </c>
      <c r="D108" s="16"/>
      <c r="E108" s="2"/>
      <c r="F108" s="2"/>
    </row>
    <row r="109" spans="2:6" x14ac:dyDescent="0.25">
      <c r="B109" s="16"/>
      <c r="C109" s="16" t="s">
        <v>95</v>
      </c>
      <c r="D109" s="16"/>
      <c r="E109" s="2"/>
      <c r="F109" s="2"/>
    </row>
    <row r="110" spans="2:6" x14ac:dyDescent="0.25">
      <c r="B110" s="16" t="s">
        <v>15</v>
      </c>
      <c r="C110" s="16" t="s">
        <v>96</v>
      </c>
      <c r="D110" s="16"/>
      <c r="E110" s="2"/>
      <c r="F110" s="2"/>
    </row>
    <row r="111" spans="2:6" x14ac:dyDescent="0.25">
      <c r="B111" s="16"/>
      <c r="C111" s="16" t="s">
        <v>97</v>
      </c>
      <c r="D111" s="16"/>
      <c r="E111" s="2"/>
      <c r="F111" s="2"/>
    </row>
    <row r="112" spans="2:6" x14ac:dyDescent="0.25">
      <c r="B112" s="16" t="s">
        <v>16</v>
      </c>
      <c r="C112" s="16" t="s">
        <v>98</v>
      </c>
      <c r="D112" s="16"/>
      <c r="E112" s="2"/>
      <c r="F112" s="2"/>
    </row>
    <row r="113" spans="2:6" x14ac:dyDescent="0.25">
      <c r="B113" s="16" t="s">
        <v>17</v>
      </c>
      <c r="C113" s="16" t="s">
        <v>100</v>
      </c>
      <c r="D113" s="16"/>
      <c r="E113" s="2"/>
      <c r="F113" s="2"/>
    </row>
    <row r="114" spans="2:6" x14ac:dyDescent="0.25">
      <c r="B114" s="16" t="s">
        <v>18</v>
      </c>
      <c r="C114" s="16" t="s">
        <v>99</v>
      </c>
      <c r="D114" s="16"/>
      <c r="E114" s="2"/>
      <c r="F114" s="2"/>
    </row>
    <row r="115" spans="2:6" x14ac:dyDescent="0.25">
      <c r="B115" s="16" t="s">
        <v>19</v>
      </c>
      <c r="C115" s="16" t="s">
        <v>101</v>
      </c>
      <c r="D115" s="16"/>
      <c r="E115" s="2"/>
      <c r="F115" s="2"/>
    </row>
    <row r="116" spans="2:6" x14ac:dyDescent="0.25">
      <c r="B116" s="16" t="s">
        <v>23</v>
      </c>
      <c r="C116" s="16" t="s">
        <v>102</v>
      </c>
      <c r="D116" s="16"/>
      <c r="E116" s="2"/>
      <c r="F116" s="2"/>
    </row>
    <row r="117" spans="2:6" x14ac:dyDescent="0.25">
      <c r="B117" s="16" t="s">
        <v>24</v>
      </c>
      <c r="C117" s="16" t="s">
        <v>103</v>
      </c>
      <c r="D117" s="16"/>
      <c r="E117" s="2"/>
      <c r="F117" s="2"/>
    </row>
    <row r="118" spans="2:6" x14ac:dyDescent="0.25">
      <c r="B118" s="16" t="s">
        <v>25</v>
      </c>
      <c r="C118" s="16" t="s">
        <v>104</v>
      </c>
      <c r="D118" s="16"/>
      <c r="E118" s="2"/>
      <c r="F118" s="2"/>
    </row>
    <row r="119" spans="2:6" x14ac:dyDescent="0.25">
      <c r="B119" s="16" t="s">
        <v>26</v>
      </c>
      <c r="C119" s="16" t="s">
        <v>105</v>
      </c>
      <c r="D119" s="16"/>
      <c r="E119" s="2"/>
      <c r="F119" s="2"/>
    </row>
    <row r="120" spans="2:6" x14ac:dyDescent="0.25">
      <c r="C120" s="16" t="s">
        <v>106</v>
      </c>
      <c r="D120" s="16"/>
      <c r="E120" s="2"/>
      <c r="F120" s="2"/>
    </row>
    <row r="121" spans="2:6" x14ac:dyDescent="0.25">
      <c r="B121" s="16" t="s">
        <v>27</v>
      </c>
      <c r="C121" s="16" t="s">
        <v>108</v>
      </c>
      <c r="D121" s="16"/>
      <c r="E121" s="2"/>
      <c r="F121" s="2"/>
    </row>
    <row r="122" spans="2:6" x14ac:dyDescent="0.25">
      <c r="C122" s="16" t="s">
        <v>109</v>
      </c>
      <c r="D122" s="16"/>
      <c r="E122" s="2"/>
      <c r="F122" s="2"/>
    </row>
    <row r="123" spans="2:6" x14ac:dyDescent="0.25">
      <c r="B123" s="16" t="s">
        <v>28</v>
      </c>
      <c r="C123" s="16" t="s">
        <v>107</v>
      </c>
      <c r="D123" s="16"/>
      <c r="E123" s="2"/>
      <c r="F123" s="2"/>
    </row>
    <row r="124" spans="2:6" x14ac:dyDescent="0.25">
      <c r="B124" s="16"/>
      <c r="C124" s="16"/>
      <c r="D124" s="16"/>
      <c r="E124" s="2"/>
      <c r="F124" s="2"/>
    </row>
    <row r="125" spans="2:6" x14ac:dyDescent="0.25">
      <c r="B125" s="16"/>
      <c r="C125" s="16"/>
      <c r="D125" s="16"/>
      <c r="E125" s="2"/>
      <c r="F125" s="2"/>
    </row>
    <row r="126" spans="2:6" x14ac:dyDescent="0.25">
      <c r="B126" s="17" t="s">
        <v>110</v>
      </c>
      <c r="D126" s="2"/>
      <c r="E126" s="2"/>
      <c r="F126" s="2"/>
    </row>
    <row r="127" spans="2:6" x14ac:dyDescent="0.25">
      <c r="B127" s="2" t="s">
        <v>111</v>
      </c>
      <c r="D127" s="2"/>
      <c r="E127" s="2"/>
      <c r="F127" s="2"/>
    </row>
    <row r="128" spans="2:6" x14ac:dyDescent="0.25">
      <c r="B128" s="2" t="s">
        <v>112</v>
      </c>
      <c r="D128" s="2"/>
      <c r="E128" s="2"/>
      <c r="F128" s="2"/>
    </row>
    <row r="129" spans="2:6" x14ac:dyDescent="0.25">
      <c r="B129" s="2" t="s">
        <v>113</v>
      </c>
      <c r="D129" s="2"/>
      <c r="E129" s="2"/>
      <c r="F129" s="2"/>
    </row>
    <row r="130" spans="2:6" x14ac:dyDescent="0.25">
      <c r="B130" s="2" t="s">
        <v>114</v>
      </c>
      <c r="D130" s="2"/>
      <c r="E130" s="2"/>
      <c r="F130" s="2"/>
    </row>
    <row r="131" spans="2:6" x14ac:dyDescent="0.25">
      <c r="D131" s="2"/>
      <c r="E131" s="2"/>
      <c r="F131" s="2"/>
    </row>
    <row r="132" spans="2:6" x14ac:dyDescent="0.25">
      <c r="D132" s="2"/>
      <c r="E132" s="2"/>
      <c r="F132" s="2"/>
    </row>
    <row r="133" spans="2:6" x14ac:dyDescent="0.25">
      <c r="D133" s="2"/>
      <c r="E133" s="2"/>
      <c r="F133" s="2"/>
    </row>
    <row r="134" spans="2:6" x14ac:dyDescent="0.25">
      <c r="D134" s="2"/>
      <c r="E134" s="2"/>
      <c r="F134" s="2"/>
    </row>
    <row r="135" spans="2:6" x14ac:dyDescent="0.25">
      <c r="D135" s="2"/>
      <c r="E135" s="2"/>
      <c r="F135" s="2"/>
    </row>
    <row r="137" spans="2:6" x14ac:dyDescent="0.25">
      <c r="C137" s="18"/>
    </row>
  </sheetData>
  <mergeCells count="1">
    <mergeCell ref="B3:C3"/>
  </mergeCells>
  <pageMargins left="0.59055118110236227" right="0.19685039370078741" top="0.59055118110236227" bottom="0.39370078740157483" header="0.31496062992125984" footer="0.31496062992125984"/>
  <pageSetup paperSize="9" scale="54" orientation="portrait" r:id="rId1"/>
  <rowBreaks count="1" manualBreakCount="1">
    <brk id="79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37"/>
  <sheetViews>
    <sheetView showGridLines="0" zoomScaleNormal="100" workbookViewId="0">
      <selection activeCell="B3" sqref="B3:C3"/>
    </sheetView>
  </sheetViews>
  <sheetFormatPr defaultColWidth="9.140625" defaultRowHeight="15" x14ac:dyDescent="0.25"/>
  <cols>
    <col min="1" max="1" width="2.7109375" style="2" customWidth="1"/>
    <col min="2" max="2" width="4.7109375" style="2" customWidth="1"/>
    <col min="3" max="3" width="59.7109375" style="2" customWidth="1"/>
    <col min="4" max="5" width="9" style="28" customWidth="1"/>
    <col min="6" max="6" width="8.85546875" style="28" customWidth="1"/>
    <col min="7" max="7" width="30.7109375" style="2" customWidth="1"/>
    <col min="8" max="12" width="9" style="2" customWidth="1"/>
    <col min="13" max="13" width="2.7109375" style="2" customWidth="1"/>
    <col min="14" max="16384" width="9.140625" style="2"/>
  </cols>
  <sheetData>
    <row r="2" spans="1:15" x14ac:dyDescent="0.25">
      <c r="B2" s="1" t="s">
        <v>117</v>
      </c>
    </row>
    <row r="3" spans="1:15" x14ac:dyDescent="0.25">
      <c r="B3" s="217"/>
      <c r="C3" s="218"/>
    </row>
    <row r="5" spans="1:15" x14ac:dyDescent="0.25">
      <c r="B5" s="2" t="s">
        <v>0</v>
      </c>
      <c r="C5" s="2" t="s">
        <v>30</v>
      </c>
      <c r="D5" s="2"/>
      <c r="E5" s="4"/>
    </row>
    <row r="6" spans="1:15" ht="15.95" thickBot="1" x14ac:dyDescent="0.3">
      <c r="D6" s="2"/>
      <c r="E6" s="5"/>
    </row>
    <row r="7" spans="1:15" x14ac:dyDescent="0.25">
      <c r="A7" s="30"/>
      <c r="B7" s="31"/>
      <c r="C7" s="31"/>
      <c r="D7" s="31"/>
      <c r="E7" s="32"/>
      <c r="F7" s="33"/>
      <c r="G7" s="31"/>
      <c r="H7" s="31"/>
      <c r="I7" s="31"/>
      <c r="J7" s="31"/>
      <c r="K7" s="31"/>
      <c r="L7" s="31"/>
      <c r="M7" s="34"/>
    </row>
    <row r="8" spans="1:15" x14ac:dyDescent="0.25">
      <c r="A8" s="35"/>
      <c r="B8" s="36" t="s">
        <v>33</v>
      </c>
      <c r="C8" s="37"/>
      <c r="D8" s="38" t="s">
        <v>1</v>
      </c>
      <c r="E8" s="39" t="s">
        <v>32</v>
      </c>
      <c r="F8" s="38" t="s">
        <v>2</v>
      </c>
      <c r="G8" s="37"/>
      <c r="H8" s="38" t="s">
        <v>1</v>
      </c>
      <c r="I8" s="39" t="s">
        <v>32</v>
      </c>
      <c r="J8" s="38" t="s">
        <v>2</v>
      </c>
      <c r="K8" s="37"/>
      <c r="L8" s="37"/>
      <c r="M8" s="40"/>
    </row>
    <row r="9" spans="1:15" x14ac:dyDescent="0.25">
      <c r="A9" s="35"/>
      <c r="B9" s="37"/>
      <c r="C9" s="37"/>
      <c r="D9" s="38" t="s">
        <v>31</v>
      </c>
      <c r="E9" s="39" t="s">
        <v>31</v>
      </c>
      <c r="F9" s="38" t="s">
        <v>31</v>
      </c>
      <c r="G9" s="37"/>
      <c r="H9" s="38" t="s">
        <v>31</v>
      </c>
      <c r="I9" s="39" t="s">
        <v>31</v>
      </c>
      <c r="J9" s="38" t="s">
        <v>31</v>
      </c>
      <c r="K9" s="37"/>
      <c r="L9" s="37"/>
      <c r="M9" s="40"/>
    </row>
    <row r="10" spans="1:15" x14ac:dyDescent="0.25">
      <c r="A10" s="35"/>
      <c r="B10" s="37" t="s">
        <v>3</v>
      </c>
      <c r="C10" s="37" t="s">
        <v>87</v>
      </c>
      <c r="D10" s="57"/>
      <c r="E10" s="58"/>
      <c r="F10" s="57"/>
      <c r="G10" s="41" t="s">
        <v>116</v>
      </c>
      <c r="H10" s="42" t="str">
        <f>IF(D10&gt;0,D10/E5*1000,"")</f>
        <v/>
      </c>
      <c r="I10" s="43" t="str">
        <f>IF(E10&gt;0,E10/E5*1000,"")</f>
        <v/>
      </c>
      <c r="J10" s="42" t="str">
        <f>IF(F10&gt;0,F10/E5*1000,"")</f>
        <v/>
      </c>
      <c r="K10" s="37"/>
      <c r="L10" s="37"/>
      <c r="M10" s="40"/>
    </row>
    <row r="11" spans="1:15" x14ac:dyDescent="0.25">
      <c r="A11" s="35"/>
      <c r="B11" s="37"/>
      <c r="C11" s="37"/>
      <c r="D11" s="38"/>
      <c r="E11" s="38"/>
      <c r="F11" s="38"/>
      <c r="G11" s="37"/>
      <c r="H11" s="37"/>
      <c r="I11" s="37"/>
      <c r="J11" s="37"/>
      <c r="K11" s="37"/>
      <c r="L11" s="37"/>
      <c r="M11" s="40"/>
      <c r="O11" s="7"/>
    </row>
    <row r="12" spans="1:15" x14ac:dyDescent="0.25">
      <c r="A12" s="35"/>
      <c r="B12" s="37" t="s">
        <v>4</v>
      </c>
      <c r="C12" s="37" t="s">
        <v>34</v>
      </c>
      <c r="D12" s="38"/>
      <c r="E12" s="59"/>
      <c r="F12" s="38"/>
      <c r="G12" s="37"/>
      <c r="H12" s="38"/>
      <c r="I12" s="39"/>
      <c r="J12" s="38"/>
      <c r="K12" s="37"/>
      <c r="L12" s="37"/>
      <c r="M12" s="40"/>
    </row>
    <row r="13" spans="1:15" x14ac:dyDescent="0.25">
      <c r="A13" s="35"/>
      <c r="B13" s="37"/>
      <c r="C13" s="37"/>
      <c r="D13" s="38"/>
      <c r="E13" s="38"/>
      <c r="F13" s="38"/>
      <c r="G13" s="37"/>
      <c r="H13" s="38"/>
      <c r="I13" s="39"/>
      <c r="J13" s="38"/>
      <c r="K13" s="37"/>
      <c r="L13" s="37"/>
      <c r="M13" s="40"/>
    </row>
    <row r="14" spans="1:15" x14ac:dyDescent="0.25">
      <c r="A14" s="35"/>
      <c r="B14" s="37" t="s">
        <v>5</v>
      </c>
      <c r="C14" s="37" t="s">
        <v>43</v>
      </c>
      <c r="D14" s="38"/>
      <c r="E14" s="60"/>
      <c r="F14" s="38"/>
      <c r="G14" s="206"/>
      <c r="H14" s="66"/>
      <c r="I14" s="205"/>
      <c r="J14" s="66"/>
      <c r="K14" s="37"/>
      <c r="L14" s="37"/>
      <c r="M14" s="40"/>
    </row>
    <row r="15" spans="1:15" x14ac:dyDescent="0.25">
      <c r="A15" s="35"/>
      <c r="B15" s="37"/>
      <c r="C15" s="37"/>
      <c r="D15" s="38"/>
      <c r="E15" s="46"/>
      <c r="F15" s="38"/>
      <c r="G15" s="37"/>
      <c r="H15" s="37"/>
      <c r="I15" s="37"/>
      <c r="J15" s="37"/>
      <c r="K15" s="37"/>
      <c r="L15" s="37"/>
      <c r="M15" s="40"/>
    </row>
    <row r="16" spans="1:15" x14ac:dyDescent="0.25">
      <c r="A16" s="35"/>
      <c r="B16" s="37" t="s">
        <v>6</v>
      </c>
      <c r="C16" s="37" t="s">
        <v>44</v>
      </c>
      <c r="D16" s="38"/>
      <c r="E16" s="60"/>
      <c r="F16" s="38"/>
      <c r="G16" s="37"/>
      <c r="H16" s="37"/>
      <c r="I16" s="37"/>
      <c r="J16" s="37"/>
      <c r="K16" s="37"/>
      <c r="L16" s="37"/>
      <c r="M16" s="40"/>
    </row>
    <row r="17" spans="1:13" ht="15.95" thickBot="1" x14ac:dyDescent="0.3">
      <c r="A17" s="47"/>
      <c r="B17" s="48"/>
      <c r="C17" s="48"/>
      <c r="D17" s="49"/>
      <c r="E17" s="50"/>
      <c r="F17" s="49"/>
      <c r="G17" s="48"/>
      <c r="H17" s="48"/>
      <c r="I17" s="48"/>
      <c r="J17" s="48"/>
      <c r="K17" s="48"/>
      <c r="L17" s="48"/>
      <c r="M17" s="51"/>
    </row>
    <row r="18" spans="1:13" ht="15.95" thickBot="1" x14ac:dyDescent="0.3">
      <c r="E18" s="8"/>
    </row>
    <row r="19" spans="1:13" x14ac:dyDescent="0.25">
      <c r="A19" s="30"/>
      <c r="B19" s="31"/>
      <c r="C19" s="31"/>
      <c r="D19" s="33"/>
      <c r="E19" s="52"/>
      <c r="F19" s="33"/>
      <c r="G19" s="31"/>
      <c r="H19" s="31"/>
      <c r="I19" s="31"/>
      <c r="J19" s="31"/>
      <c r="K19" s="31"/>
      <c r="L19" s="31"/>
      <c r="M19" s="34"/>
    </row>
    <row r="20" spans="1:13" x14ac:dyDescent="0.25">
      <c r="A20" s="35"/>
      <c r="B20" s="36" t="s">
        <v>35</v>
      </c>
      <c r="C20" s="37"/>
      <c r="D20" s="38"/>
      <c r="E20" s="46"/>
      <c r="F20" s="38"/>
      <c r="G20" s="37"/>
      <c r="H20" s="37"/>
      <c r="I20" s="37"/>
      <c r="J20" s="38" t="s">
        <v>1</v>
      </c>
      <c r="K20" s="39" t="s">
        <v>32</v>
      </c>
      <c r="L20" s="38" t="s">
        <v>2</v>
      </c>
      <c r="M20" s="40"/>
    </row>
    <row r="21" spans="1:13" x14ac:dyDescent="0.25">
      <c r="A21" s="35"/>
      <c r="B21" s="37"/>
      <c r="C21" s="37"/>
      <c r="D21" s="38"/>
      <c r="E21" s="38"/>
      <c r="F21" s="38"/>
      <c r="G21" s="37"/>
      <c r="H21" s="37"/>
      <c r="I21" s="37"/>
      <c r="J21" s="38" t="s">
        <v>31</v>
      </c>
      <c r="K21" s="39" t="s">
        <v>31</v>
      </c>
      <c r="L21" s="38" t="s">
        <v>31</v>
      </c>
      <c r="M21" s="40"/>
    </row>
    <row r="22" spans="1:13" x14ac:dyDescent="0.25">
      <c r="A22" s="35"/>
      <c r="B22" s="37" t="s">
        <v>7</v>
      </c>
      <c r="C22" s="37" t="s">
        <v>36</v>
      </c>
      <c r="D22" s="38"/>
      <c r="E22" s="60"/>
      <c r="F22" s="38"/>
      <c r="G22" s="37" t="s">
        <v>74</v>
      </c>
      <c r="H22" s="37"/>
      <c r="I22" s="37"/>
      <c r="J22" s="44" t="str">
        <f>IF(D10&gt;0,D10*$E22*0.01,"")</f>
        <v/>
      </c>
      <c r="K22" s="45" t="str">
        <f>IF(E10&gt;0,E10*$E22*0.01,"")</f>
        <v/>
      </c>
      <c r="L22" s="44" t="str">
        <f>IF(F10&gt;0,F10*$E22*0.01,"")</f>
        <v/>
      </c>
      <c r="M22" s="40"/>
    </row>
    <row r="23" spans="1:13" x14ac:dyDescent="0.25">
      <c r="A23" s="35"/>
      <c r="B23" s="37"/>
      <c r="C23" s="37"/>
      <c r="D23" s="38"/>
      <c r="E23" s="38"/>
      <c r="F23" s="38"/>
      <c r="G23" s="37"/>
      <c r="H23" s="53"/>
      <c r="I23" s="37"/>
      <c r="J23" s="202"/>
      <c r="K23" s="203"/>
      <c r="L23" s="202"/>
      <c r="M23" s="40"/>
    </row>
    <row r="24" spans="1:13" x14ac:dyDescent="0.25">
      <c r="A24" s="35"/>
      <c r="B24" s="37" t="s">
        <v>8</v>
      </c>
      <c r="C24" s="37" t="s">
        <v>37</v>
      </c>
      <c r="D24" s="204"/>
      <c r="E24" s="60"/>
      <c r="F24" s="204"/>
      <c r="G24" s="37" t="s">
        <v>75</v>
      </c>
      <c r="H24" s="37"/>
      <c r="I24" s="37"/>
      <c r="J24" s="44" t="str">
        <f>IF(D10&gt;0,(D32+D34)*$E$24/100,"")</f>
        <v/>
      </c>
      <c r="K24" s="45" t="str">
        <f t="shared" ref="K24:L24" si="0">IF(E10&gt;0,(E32+E34)*$E$24/100,"")</f>
        <v/>
      </c>
      <c r="L24" s="44" t="str">
        <f t="shared" si="0"/>
        <v/>
      </c>
      <c r="M24" s="40"/>
    </row>
    <row r="25" spans="1:13" x14ac:dyDescent="0.25">
      <c r="A25" s="35"/>
      <c r="B25" s="37"/>
      <c r="C25" s="37"/>
      <c r="D25" s="38"/>
      <c r="E25" s="38"/>
      <c r="F25" s="38"/>
      <c r="G25" s="37"/>
      <c r="H25" s="37"/>
      <c r="I25" s="37"/>
      <c r="J25" s="202"/>
      <c r="K25" s="203"/>
      <c r="L25" s="202"/>
      <c r="M25" s="40"/>
    </row>
    <row r="26" spans="1:13" x14ac:dyDescent="0.25">
      <c r="A26" s="35"/>
      <c r="B26" s="37" t="s">
        <v>9</v>
      </c>
      <c r="C26" s="37" t="s">
        <v>38</v>
      </c>
      <c r="D26" s="38"/>
      <c r="E26" s="60"/>
      <c r="F26" s="38"/>
      <c r="G26" s="37" t="s">
        <v>76</v>
      </c>
      <c r="H26" s="37"/>
      <c r="I26" s="37"/>
      <c r="J26" s="44" t="str">
        <f>IF(D10&gt;0,D36*$E26/100,"")</f>
        <v/>
      </c>
      <c r="K26" s="45" t="str">
        <f t="shared" ref="K26:L26" si="1">IF(E10&gt;0,E36*$E26/100,"")</f>
        <v/>
      </c>
      <c r="L26" s="44" t="str">
        <f t="shared" si="1"/>
        <v/>
      </c>
      <c r="M26" s="40"/>
    </row>
    <row r="27" spans="1:13" ht="15.75" thickBot="1" x14ac:dyDescent="0.3">
      <c r="A27" s="47"/>
      <c r="B27" s="48"/>
      <c r="C27" s="48"/>
      <c r="D27" s="49"/>
      <c r="E27" s="49"/>
      <c r="F27" s="49"/>
      <c r="G27" s="48"/>
      <c r="H27" s="48"/>
      <c r="I27" s="48"/>
      <c r="J27" s="48"/>
      <c r="K27" s="48"/>
      <c r="L27" s="48"/>
      <c r="M27" s="51"/>
    </row>
    <row r="28" spans="1:13" ht="15.75" thickBot="1" x14ac:dyDescent="0.3"/>
    <row r="29" spans="1:13" x14ac:dyDescent="0.25">
      <c r="A29" s="30"/>
      <c r="B29" s="31"/>
      <c r="C29" s="31"/>
      <c r="D29" s="33"/>
      <c r="E29" s="33"/>
      <c r="F29" s="33"/>
      <c r="G29" s="31"/>
      <c r="H29" s="31"/>
      <c r="I29" s="31"/>
      <c r="J29" s="31"/>
      <c r="K29" s="31"/>
      <c r="L29" s="31"/>
      <c r="M29" s="34"/>
    </row>
    <row r="30" spans="1:13" x14ac:dyDescent="0.25">
      <c r="A30" s="35"/>
      <c r="B30" s="36" t="s">
        <v>39</v>
      </c>
      <c r="C30" s="211"/>
      <c r="D30" s="38" t="s">
        <v>1</v>
      </c>
      <c r="E30" s="39" t="s">
        <v>32</v>
      </c>
      <c r="F30" s="38" t="s">
        <v>2</v>
      </c>
      <c r="G30" s="37"/>
      <c r="H30" s="37"/>
      <c r="I30" s="37"/>
      <c r="J30" s="37"/>
      <c r="K30" s="37"/>
      <c r="L30" s="37"/>
      <c r="M30" s="40"/>
    </row>
    <row r="31" spans="1:13" x14ac:dyDescent="0.25">
      <c r="A31" s="35"/>
      <c r="B31" s="203"/>
      <c r="C31" s="202"/>
      <c r="D31" s="38" t="s">
        <v>31</v>
      </c>
      <c r="E31" s="39" t="s">
        <v>31</v>
      </c>
      <c r="F31" s="38" t="s">
        <v>31</v>
      </c>
      <c r="G31" s="37"/>
      <c r="H31" s="37"/>
      <c r="I31" s="37"/>
      <c r="J31" s="37"/>
      <c r="K31" s="37"/>
      <c r="L31" s="37"/>
      <c r="M31" s="40"/>
    </row>
    <row r="32" spans="1:13" x14ac:dyDescent="0.25">
      <c r="A32" s="35"/>
      <c r="B32" s="37" t="s">
        <v>10</v>
      </c>
      <c r="C32" s="37" t="s">
        <v>41</v>
      </c>
      <c r="D32" s="44" t="str">
        <f>IF(D10&gt;0,(1-$E$22/100)*D10*1/(1+$E12),"")</f>
        <v/>
      </c>
      <c r="E32" s="45" t="str">
        <f t="shared" ref="E32:F32" si="2">IF(E10&gt;0,(1-$E$22/100)*E10*1/(1+$E12),"")</f>
        <v/>
      </c>
      <c r="F32" s="44" t="str">
        <f t="shared" si="2"/>
        <v/>
      </c>
      <c r="G32" s="37"/>
      <c r="H32" s="37"/>
      <c r="I32" s="37"/>
      <c r="J32" s="37"/>
      <c r="K32" s="37"/>
      <c r="L32" s="37"/>
      <c r="M32" s="40"/>
    </row>
    <row r="33" spans="1:17" x14ac:dyDescent="0.25">
      <c r="A33" s="35"/>
      <c r="B33" s="202"/>
      <c r="C33" s="202"/>
      <c r="D33" s="208"/>
      <c r="E33" s="212"/>
      <c r="F33" s="208"/>
      <c r="G33" s="37"/>
      <c r="H33" s="37"/>
      <c r="I33" s="37"/>
      <c r="J33" s="37"/>
      <c r="K33" s="37"/>
      <c r="L33" s="37"/>
      <c r="M33" s="40"/>
    </row>
    <row r="34" spans="1:17" x14ac:dyDescent="0.25">
      <c r="A34" s="35"/>
      <c r="B34" s="37" t="s">
        <v>11</v>
      </c>
      <c r="C34" s="37" t="s">
        <v>42</v>
      </c>
      <c r="D34" s="44" t="str">
        <f>IF(D10&gt;0,(1-$E$22/100)*D10*$E12/(1+$E12),"")</f>
        <v/>
      </c>
      <c r="E34" s="45" t="str">
        <f t="shared" ref="E34:F34" si="3">IF(E10&gt;0,(1-$E$22/100)*E10*$E12/(1+$E12),"")</f>
        <v/>
      </c>
      <c r="F34" s="44" t="str">
        <f t="shared" si="3"/>
        <v/>
      </c>
      <c r="G34" s="37"/>
      <c r="H34" s="37"/>
      <c r="I34" s="37"/>
      <c r="J34" s="37"/>
      <c r="K34" s="37"/>
      <c r="L34" s="37"/>
      <c r="M34" s="40"/>
    </row>
    <row r="35" spans="1:17" x14ac:dyDescent="0.25">
      <c r="A35" s="35"/>
      <c r="B35" s="202"/>
      <c r="C35" s="202"/>
      <c r="D35" s="208"/>
      <c r="E35" s="212"/>
      <c r="F35" s="208"/>
      <c r="G35" s="37"/>
      <c r="H35" s="37"/>
      <c r="I35" s="37"/>
      <c r="J35" s="37"/>
      <c r="K35" s="37"/>
      <c r="L35" s="37"/>
      <c r="M35" s="40"/>
    </row>
    <row r="36" spans="1:17" x14ac:dyDescent="0.25">
      <c r="A36" s="35"/>
      <c r="B36" s="37" t="s">
        <v>12</v>
      </c>
      <c r="C36" s="37" t="s">
        <v>40</v>
      </c>
      <c r="D36" s="44" t="str">
        <f>IF(D10&gt;0,(D32+D34)*$E$14/100,"")</f>
        <v/>
      </c>
      <c r="E36" s="45" t="str">
        <f t="shared" ref="E36:F36" si="4">IF(E10&gt;0,(E32+E34)*$E$14/100,"")</f>
        <v/>
      </c>
      <c r="F36" s="44" t="str">
        <f t="shared" si="4"/>
        <v/>
      </c>
      <c r="G36" s="37"/>
      <c r="H36" s="37"/>
      <c r="I36" s="37"/>
      <c r="J36" s="37"/>
      <c r="K36" s="37"/>
      <c r="L36" s="37"/>
      <c r="M36" s="40"/>
    </row>
    <row r="37" spans="1:17" ht="15.75" thickBot="1" x14ac:dyDescent="0.3">
      <c r="A37" s="47"/>
      <c r="B37" s="48"/>
      <c r="C37" s="48"/>
      <c r="D37" s="49"/>
      <c r="E37" s="49"/>
      <c r="F37" s="49"/>
      <c r="G37" s="48"/>
      <c r="H37" s="48"/>
      <c r="I37" s="48"/>
      <c r="J37" s="48"/>
      <c r="K37" s="48"/>
      <c r="L37" s="48"/>
      <c r="M37" s="51"/>
    </row>
    <row r="38" spans="1:17" ht="15.75" thickBot="1" x14ac:dyDescent="0.3"/>
    <row r="39" spans="1:17" x14ac:dyDescent="0.25">
      <c r="A39" s="30"/>
      <c r="B39" s="31"/>
      <c r="C39" s="31"/>
      <c r="D39" s="33"/>
      <c r="E39" s="33"/>
      <c r="F39" s="33"/>
      <c r="G39" s="31"/>
      <c r="H39" s="31"/>
      <c r="I39" s="31"/>
      <c r="J39" s="31"/>
      <c r="K39" s="31"/>
      <c r="L39" s="31"/>
      <c r="M39" s="34"/>
    </row>
    <row r="40" spans="1:17" x14ac:dyDescent="0.25">
      <c r="A40" s="35"/>
      <c r="B40" s="36" t="s">
        <v>45</v>
      </c>
      <c r="C40" s="37"/>
      <c r="D40" s="38"/>
      <c r="E40" s="38"/>
      <c r="F40" s="38"/>
      <c r="G40" s="215"/>
      <c r="H40" s="213" t="s">
        <v>77</v>
      </c>
      <c r="I40" s="204"/>
      <c r="J40" s="44" t="str">
        <f>IF(E42&gt;0,E42*E5/1000,"")</f>
        <v/>
      </c>
      <c r="K40" s="206"/>
      <c r="L40" s="206"/>
      <c r="M40" s="40"/>
    </row>
    <row r="41" spans="1:17" x14ac:dyDescent="0.25">
      <c r="A41" s="35"/>
      <c r="B41" s="37"/>
      <c r="C41" s="37"/>
      <c r="D41" s="37"/>
      <c r="E41" s="38"/>
      <c r="F41" s="38"/>
      <c r="G41" s="206"/>
      <c r="H41" s="206"/>
      <c r="I41" s="206"/>
      <c r="J41" s="206"/>
      <c r="K41" s="206"/>
      <c r="L41" s="206"/>
      <c r="M41" s="40"/>
    </row>
    <row r="42" spans="1:17" x14ac:dyDescent="0.25">
      <c r="A42" s="35"/>
      <c r="B42" s="37" t="s">
        <v>13</v>
      </c>
      <c r="C42" s="37" t="s">
        <v>46</v>
      </c>
      <c r="D42" s="38"/>
      <c r="E42" s="54"/>
      <c r="F42" s="38"/>
      <c r="G42" s="215"/>
      <c r="H42" s="41" t="s">
        <v>78</v>
      </c>
      <c r="I42" s="207"/>
      <c r="J42" s="44" t="str">
        <f>IF(AND(E42&gt;0,E44&gt;0,E46&gt;0),J40*1/(1+E44)-J46*E16/100,"")</f>
        <v/>
      </c>
      <c r="K42" s="207"/>
      <c r="L42" s="206"/>
      <c r="M42" s="40"/>
      <c r="O42" s="28"/>
      <c r="P42" s="28"/>
    </row>
    <row r="43" spans="1:17" x14ac:dyDescent="0.25">
      <c r="A43" s="35"/>
      <c r="B43" s="37"/>
      <c r="C43" s="37"/>
      <c r="D43" s="38"/>
      <c r="E43" s="46"/>
      <c r="F43" s="38"/>
      <c r="G43" s="209"/>
      <c r="H43" s="210"/>
      <c r="I43" s="210"/>
      <c r="J43" s="213"/>
      <c r="K43" s="210"/>
      <c r="L43" s="206"/>
      <c r="M43" s="40"/>
      <c r="O43" s="9"/>
      <c r="P43" s="9"/>
      <c r="Q43" s="9"/>
    </row>
    <row r="44" spans="1:17" x14ac:dyDescent="0.25">
      <c r="A44" s="35"/>
      <c r="B44" s="37" t="s">
        <v>14</v>
      </c>
      <c r="C44" s="37" t="s">
        <v>47</v>
      </c>
      <c r="D44" s="38"/>
      <c r="E44" s="55"/>
      <c r="F44" s="38"/>
      <c r="G44" s="215"/>
      <c r="H44" s="41" t="s">
        <v>79</v>
      </c>
      <c r="I44" s="210"/>
      <c r="J44" s="44" t="str">
        <f>IF(AND(E42&gt;0,E44&gt;0,E46&gt;0),J40*E44/(1+E44)-J46*(1-E16/100),"")</f>
        <v/>
      </c>
      <c r="K44" s="210"/>
      <c r="L44" s="206"/>
      <c r="M44" s="40"/>
      <c r="O44" s="9"/>
      <c r="P44" s="9"/>
      <c r="Q44" s="9"/>
    </row>
    <row r="45" spans="1:17" x14ac:dyDescent="0.25">
      <c r="A45" s="35"/>
      <c r="B45" s="37"/>
      <c r="C45" s="37"/>
      <c r="D45" s="38"/>
      <c r="E45" s="46"/>
      <c r="F45" s="38"/>
      <c r="G45" s="209"/>
      <c r="H45" s="210"/>
      <c r="I45" s="210"/>
      <c r="J45" s="213"/>
      <c r="K45" s="207"/>
      <c r="L45" s="206"/>
      <c r="M45" s="40"/>
    </row>
    <row r="46" spans="1:17" x14ac:dyDescent="0.25">
      <c r="A46" s="35"/>
      <c r="B46" s="37" t="s">
        <v>15</v>
      </c>
      <c r="C46" s="37" t="s">
        <v>115</v>
      </c>
      <c r="D46" s="38"/>
      <c r="E46" s="54"/>
      <c r="F46" s="38"/>
      <c r="G46" s="215"/>
      <c r="H46" s="41" t="s">
        <v>80</v>
      </c>
      <c r="I46" s="206"/>
      <c r="J46" s="44" t="str">
        <f>IF(AND(E42&gt;0,E46&gt;0),J40*E46/100,"")</f>
        <v/>
      </c>
      <c r="K46" s="206"/>
      <c r="L46" s="206"/>
      <c r="M46" s="40"/>
    </row>
    <row r="47" spans="1:17" ht="15.75" thickBot="1" x14ac:dyDescent="0.3">
      <c r="A47" s="47"/>
      <c r="B47" s="48"/>
      <c r="C47" s="48"/>
      <c r="D47" s="49"/>
      <c r="E47" s="50"/>
      <c r="F47" s="49"/>
      <c r="G47" s="48"/>
      <c r="H47" s="49"/>
      <c r="I47" s="48"/>
      <c r="J47" s="48"/>
      <c r="K47" s="48"/>
      <c r="L47" s="48"/>
      <c r="M47" s="51"/>
    </row>
    <row r="48" spans="1:17" ht="15.75" thickBot="1" x14ac:dyDescent="0.3">
      <c r="E48" s="8"/>
      <c r="H48" s="6"/>
    </row>
    <row r="49" spans="1:15" x14ac:dyDescent="0.25">
      <c r="A49" s="30"/>
      <c r="B49" s="31"/>
      <c r="C49" s="31"/>
      <c r="D49" s="33"/>
      <c r="E49" s="52"/>
      <c r="F49" s="33"/>
      <c r="G49" s="31"/>
      <c r="H49" s="33"/>
      <c r="I49" s="31"/>
      <c r="J49" s="31"/>
      <c r="K49" s="31"/>
      <c r="L49" s="31"/>
      <c r="M49" s="34"/>
    </row>
    <row r="50" spans="1:15" x14ac:dyDescent="0.25">
      <c r="A50" s="35"/>
      <c r="B50" s="36" t="s">
        <v>48</v>
      </c>
      <c r="C50" s="37"/>
      <c r="D50" s="38" t="s">
        <v>1</v>
      </c>
      <c r="E50" s="39" t="s">
        <v>32</v>
      </c>
      <c r="F50" s="38" t="s">
        <v>2</v>
      </c>
      <c r="G50" s="37"/>
      <c r="H50" s="38" t="s">
        <v>1</v>
      </c>
      <c r="I50" s="39" t="s">
        <v>32</v>
      </c>
      <c r="J50" s="38" t="s">
        <v>2</v>
      </c>
      <c r="K50" s="37"/>
      <c r="L50" s="37"/>
      <c r="M50" s="40"/>
    </row>
    <row r="51" spans="1:15" x14ac:dyDescent="0.25">
      <c r="A51" s="35"/>
      <c r="B51" s="37"/>
      <c r="C51" s="37"/>
      <c r="D51" s="38" t="s">
        <v>31</v>
      </c>
      <c r="E51" s="39" t="s">
        <v>31</v>
      </c>
      <c r="F51" s="38" t="s">
        <v>31</v>
      </c>
      <c r="G51" s="37"/>
      <c r="H51" s="38" t="s">
        <v>31</v>
      </c>
      <c r="I51" s="39" t="s">
        <v>31</v>
      </c>
      <c r="J51" s="38" t="s">
        <v>31</v>
      </c>
      <c r="K51" s="37"/>
      <c r="L51" s="37"/>
      <c r="M51" s="40"/>
    </row>
    <row r="52" spans="1:15" x14ac:dyDescent="0.25">
      <c r="A52" s="35"/>
      <c r="B52" s="37" t="s">
        <v>16</v>
      </c>
      <c r="C52" s="37" t="s">
        <v>81</v>
      </c>
      <c r="D52" s="44" t="str">
        <f>IF(D36="","", D36*(1-$E$26/100)-$J$46)</f>
        <v/>
      </c>
      <c r="E52" s="45" t="str">
        <f>IF(E36="","", E36*(1-$E$26/100)-$J$46)</f>
        <v/>
      </c>
      <c r="F52" s="44" t="str">
        <f>IF(F36="","", F36*(1-$E$26/100)-$J$46)</f>
        <v/>
      </c>
      <c r="G52" s="41" t="s">
        <v>49</v>
      </c>
      <c r="H52" s="61" t="str">
        <f>IF(D10&gt;0,D52/D58,"")</f>
        <v/>
      </c>
      <c r="I52" s="62" t="str">
        <f>IF(E10&gt;0,E52/E58,"")</f>
        <v/>
      </c>
      <c r="J52" s="61" t="str">
        <f>IF(F10&gt;0,F52/F58,"")</f>
        <v/>
      </c>
      <c r="K52" s="37"/>
      <c r="L52" s="37"/>
      <c r="M52" s="40"/>
    </row>
    <row r="53" spans="1:15" x14ac:dyDescent="0.25">
      <c r="A53" s="35"/>
      <c r="B53" s="37"/>
      <c r="C53" s="37"/>
      <c r="D53" s="38"/>
      <c r="E53" s="214"/>
      <c r="F53" s="38"/>
      <c r="G53" s="37"/>
      <c r="H53" s="37"/>
      <c r="I53" s="38"/>
      <c r="J53" s="37"/>
      <c r="K53" s="37"/>
      <c r="L53" s="37"/>
      <c r="M53" s="40"/>
      <c r="O53" s="10"/>
    </row>
    <row r="54" spans="1:15" x14ac:dyDescent="0.25">
      <c r="A54" s="35"/>
      <c r="B54" s="37" t="s">
        <v>17</v>
      </c>
      <c r="C54" s="37" t="s">
        <v>82</v>
      </c>
      <c r="D54" s="44" t="str">
        <f>IF(D32="","",D32*(1-$E$24/100)-$J42)</f>
        <v/>
      </c>
      <c r="E54" s="45" t="str">
        <f>IF(E32="","",E32*(1-$E$24/100)-$J42)</f>
        <v/>
      </c>
      <c r="F54" s="44" t="str">
        <f>IF(F32="","",F32*(1-$E$24/100)-$J42)</f>
        <v/>
      </c>
      <c r="G54" s="41" t="s">
        <v>50</v>
      </c>
      <c r="H54" s="61" t="str">
        <f>IF(D10&gt;0,D54/(D54+D56),"")</f>
        <v/>
      </c>
      <c r="I54" s="62" t="str">
        <f>IF(E10&gt;0,E54/(E54+E56),"")</f>
        <v/>
      </c>
      <c r="J54" s="61" t="str">
        <f>IF(F10&gt;0,F54/(F54+F56),"")</f>
        <v/>
      </c>
      <c r="K54" s="37"/>
      <c r="L54" s="37"/>
      <c r="M54" s="40"/>
    </row>
    <row r="55" spans="1:15" x14ac:dyDescent="0.25">
      <c r="A55" s="35"/>
      <c r="B55" s="37"/>
      <c r="C55" s="37"/>
      <c r="D55" s="38"/>
      <c r="E55" s="214"/>
      <c r="F55" s="38"/>
      <c r="G55" s="37"/>
      <c r="H55" s="38"/>
      <c r="I55" s="37"/>
      <c r="J55" s="37"/>
      <c r="K55" s="37"/>
      <c r="L55" s="37"/>
      <c r="M55" s="40"/>
    </row>
    <row r="56" spans="1:15" x14ac:dyDescent="0.25">
      <c r="A56" s="35"/>
      <c r="B56" s="37" t="s">
        <v>18</v>
      </c>
      <c r="C56" s="37" t="s">
        <v>83</v>
      </c>
      <c r="D56" s="44" t="str">
        <f>IF(D34="","",D34*(1-$E$24/100)-$J44)</f>
        <v/>
      </c>
      <c r="E56" s="45" t="str">
        <f>IF(E34="","",E34*(1-$E$24/100)-$J44)</f>
        <v/>
      </c>
      <c r="F56" s="44" t="str">
        <f>IF(F34="","",F34*(1-$E$24/100)-$J44)</f>
        <v/>
      </c>
      <c r="G56" s="41" t="s">
        <v>51</v>
      </c>
      <c r="H56" s="42" t="str">
        <f>IF(D10&gt;0,D58/E5*1000,"")</f>
        <v/>
      </c>
      <c r="I56" s="216" t="str">
        <f>IF(E10&gt;0,E58/E5*1000,"")</f>
        <v/>
      </c>
      <c r="J56" s="42" t="str">
        <f>IF(F10&gt;0,F58/E5*1000,"")</f>
        <v/>
      </c>
      <c r="K56" s="37"/>
      <c r="L56" s="37"/>
      <c r="M56" s="40"/>
    </row>
    <row r="57" spans="1:15" x14ac:dyDescent="0.25">
      <c r="A57" s="35"/>
      <c r="B57" s="37"/>
      <c r="C57" s="37"/>
      <c r="D57" s="38"/>
      <c r="E57" s="39"/>
      <c r="F57" s="38"/>
      <c r="G57" s="37"/>
      <c r="H57" s="37"/>
      <c r="I57" s="37"/>
      <c r="J57" s="37"/>
      <c r="K57" s="37"/>
      <c r="L57" s="37"/>
      <c r="M57" s="40"/>
    </row>
    <row r="58" spans="1:15" x14ac:dyDescent="0.25">
      <c r="A58" s="35"/>
      <c r="B58" s="37" t="s">
        <v>19</v>
      </c>
      <c r="C58" s="37" t="s">
        <v>84</v>
      </c>
      <c r="D58" s="44" t="str">
        <f>IF(D56="","",D52+D54+D56)</f>
        <v/>
      </c>
      <c r="E58" s="45" t="str">
        <f t="shared" ref="E58:F58" si="5">IF(E56="","",E52+E54+E56)</f>
        <v/>
      </c>
      <c r="F58" s="44" t="str">
        <f t="shared" si="5"/>
        <v/>
      </c>
      <c r="G58" s="37"/>
      <c r="H58" s="37"/>
      <c r="I58" s="37"/>
      <c r="J58" s="37"/>
      <c r="K58" s="37"/>
      <c r="L58" s="37"/>
      <c r="M58" s="40"/>
    </row>
    <row r="59" spans="1:15" ht="15.75" thickBot="1" x14ac:dyDescent="0.3">
      <c r="A59" s="47"/>
      <c r="B59" s="48"/>
      <c r="C59" s="48"/>
      <c r="D59" s="63"/>
      <c r="E59" s="63"/>
      <c r="F59" s="63"/>
      <c r="G59" s="48"/>
      <c r="H59" s="48"/>
      <c r="I59" s="48"/>
      <c r="J59" s="48"/>
      <c r="K59" s="48"/>
      <c r="L59" s="48"/>
      <c r="M59" s="51"/>
    </row>
    <row r="60" spans="1:15" ht="15.75" thickBot="1" x14ac:dyDescent="0.3">
      <c r="D60" s="11"/>
      <c r="E60" s="11"/>
      <c r="F60" s="11"/>
    </row>
    <row r="61" spans="1:15" x14ac:dyDescent="0.25">
      <c r="A61" s="30"/>
      <c r="B61" s="31"/>
      <c r="C61" s="31"/>
      <c r="D61" s="64"/>
      <c r="E61" s="64"/>
      <c r="F61" s="64"/>
      <c r="G61" s="31"/>
      <c r="H61" s="31"/>
      <c r="I61" s="31"/>
      <c r="J61" s="31"/>
      <c r="K61" s="31"/>
      <c r="L61" s="31"/>
      <c r="M61" s="34"/>
    </row>
    <row r="62" spans="1:15" x14ac:dyDescent="0.25">
      <c r="A62" s="35"/>
      <c r="B62" s="36" t="s">
        <v>52</v>
      </c>
      <c r="C62" s="37"/>
      <c r="D62" s="38" t="s">
        <v>1</v>
      </c>
      <c r="E62" s="39" t="s">
        <v>32</v>
      </c>
      <c r="F62" s="38" t="s">
        <v>2</v>
      </c>
      <c r="G62" s="37"/>
      <c r="H62" s="37"/>
      <c r="I62" s="37"/>
      <c r="J62" s="37"/>
      <c r="K62" s="37"/>
      <c r="L62" s="37"/>
      <c r="M62" s="40"/>
    </row>
    <row r="63" spans="1:15" x14ac:dyDescent="0.25">
      <c r="A63" s="35"/>
      <c r="B63" s="37"/>
      <c r="C63" s="37"/>
      <c r="D63" s="38" t="s">
        <v>31</v>
      </c>
      <c r="E63" s="39" t="s">
        <v>31</v>
      </c>
      <c r="F63" s="38" t="s">
        <v>31</v>
      </c>
      <c r="G63" s="37"/>
      <c r="H63" s="37"/>
      <c r="I63" s="37"/>
      <c r="J63" s="37"/>
      <c r="K63" s="37"/>
      <c r="L63" s="37"/>
      <c r="M63" s="40"/>
    </row>
    <row r="64" spans="1:15" x14ac:dyDescent="0.25">
      <c r="A64" s="35"/>
      <c r="B64" s="37" t="s">
        <v>23</v>
      </c>
      <c r="C64" s="37" t="s">
        <v>85</v>
      </c>
      <c r="D64" s="44" t="str">
        <f>IF(D10&gt;0,D56+D54+D52/2,"")</f>
        <v/>
      </c>
      <c r="E64" s="45" t="str">
        <f>IF(E10&gt;0,E56+E54+E52/2,"")</f>
        <v/>
      </c>
      <c r="F64" s="44" t="str">
        <f>IF(F10&gt;0,F56+F54+F52/2,"")</f>
        <v/>
      </c>
      <c r="G64" s="37"/>
      <c r="H64" s="37"/>
      <c r="I64" s="37"/>
      <c r="J64" s="37"/>
      <c r="K64" s="37"/>
      <c r="L64" s="37"/>
      <c r="M64" s="40"/>
    </row>
    <row r="65" spans="1:13" x14ac:dyDescent="0.25">
      <c r="A65" s="35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40"/>
    </row>
    <row r="66" spans="1:13" x14ac:dyDescent="0.25">
      <c r="A66" s="35"/>
      <c r="B66" s="37" t="s">
        <v>24</v>
      </c>
      <c r="C66" s="37" t="s">
        <v>53</v>
      </c>
      <c r="D66" s="37"/>
      <c r="E66" s="56"/>
      <c r="F66" s="37" t="s">
        <v>54</v>
      </c>
      <c r="G66" s="37"/>
      <c r="H66" s="37"/>
      <c r="I66" s="37"/>
      <c r="J66" s="37"/>
      <c r="K66" s="37"/>
      <c r="L66" s="37"/>
      <c r="M66" s="40"/>
    </row>
    <row r="67" spans="1:13" x14ac:dyDescent="0.25">
      <c r="A67" s="35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40"/>
    </row>
    <row r="68" spans="1:13" x14ac:dyDescent="0.25">
      <c r="A68" s="35"/>
      <c r="B68" s="37" t="s">
        <v>25</v>
      </c>
      <c r="C68" s="37" t="s">
        <v>86</v>
      </c>
      <c r="D68" s="44" t="str">
        <f>IF(E66&gt;0,100*D64/E66,"")</f>
        <v/>
      </c>
      <c r="E68" s="45" t="str">
        <f>IF(E66&gt;0,100*E64/E66,"")</f>
        <v/>
      </c>
      <c r="F68" s="44" t="str">
        <f>IF(E66&gt;0,100*F64/E66,"")</f>
        <v/>
      </c>
      <c r="G68" s="37"/>
      <c r="H68" s="37"/>
      <c r="I68" s="37"/>
      <c r="J68" s="37"/>
      <c r="K68" s="37"/>
      <c r="L68" s="37"/>
      <c r="M68" s="40"/>
    </row>
    <row r="69" spans="1:13" ht="15.75" thickBot="1" x14ac:dyDescent="0.3">
      <c r="A69" s="47"/>
      <c r="B69" s="48"/>
      <c r="C69" s="48"/>
      <c r="D69" s="63"/>
      <c r="E69" s="65"/>
      <c r="F69" s="63"/>
      <c r="G69" s="48"/>
      <c r="H69" s="48"/>
      <c r="I69" s="48"/>
      <c r="J69" s="48"/>
      <c r="K69" s="48"/>
      <c r="L69" s="48"/>
      <c r="M69" s="51"/>
    </row>
    <row r="70" spans="1:13" ht="15.75" thickBot="1" x14ac:dyDescent="0.3">
      <c r="D70" s="11"/>
      <c r="E70" s="11"/>
      <c r="F70" s="11"/>
    </row>
    <row r="71" spans="1:13" x14ac:dyDescent="0.25">
      <c r="A71" s="30"/>
      <c r="B71" s="31"/>
      <c r="C71" s="31"/>
      <c r="D71" s="64"/>
      <c r="E71" s="64"/>
      <c r="F71" s="64"/>
      <c r="G71" s="31"/>
      <c r="H71" s="31"/>
      <c r="I71" s="31"/>
      <c r="J71" s="31"/>
      <c r="K71" s="31"/>
      <c r="L71" s="31"/>
      <c r="M71" s="34"/>
    </row>
    <row r="72" spans="1:13" x14ac:dyDescent="0.25">
      <c r="A72" s="35"/>
      <c r="B72" s="36" t="s">
        <v>55</v>
      </c>
      <c r="C72" s="37"/>
      <c r="D72" s="66"/>
      <c r="E72" s="66"/>
      <c r="F72" s="66"/>
      <c r="G72" s="37"/>
      <c r="H72" s="37"/>
      <c r="I72" s="37"/>
      <c r="J72" s="37"/>
      <c r="K72" s="37"/>
      <c r="L72" s="37"/>
      <c r="M72" s="40"/>
    </row>
    <row r="73" spans="1:13" x14ac:dyDescent="0.25">
      <c r="A73" s="35"/>
      <c r="B73" s="37"/>
      <c r="C73" s="37"/>
      <c r="D73" s="66"/>
      <c r="E73" s="66"/>
      <c r="F73" s="66"/>
      <c r="G73" s="37"/>
      <c r="H73" s="37"/>
      <c r="I73" s="37"/>
      <c r="J73" s="37"/>
      <c r="K73" s="37"/>
      <c r="L73" s="37"/>
      <c r="M73" s="40"/>
    </row>
    <row r="74" spans="1:13" x14ac:dyDescent="0.25">
      <c r="A74" s="35"/>
      <c r="B74" s="37" t="s">
        <v>26</v>
      </c>
      <c r="C74" s="37" t="s">
        <v>56</v>
      </c>
      <c r="D74" s="66"/>
      <c r="E74" s="69"/>
      <c r="F74" s="66"/>
      <c r="G74" s="37"/>
      <c r="H74" s="37"/>
      <c r="I74" s="37"/>
      <c r="J74" s="37"/>
      <c r="K74" s="37"/>
      <c r="L74" s="37"/>
      <c r="M74" s="40"/>
    </row>
    <row r="75" spans="1:13" x14ac:dyDescent="0.25">
      <c r="A75" s="35"/>
      <c r="B75" s="37"/>
      <c r="C75" s="37"/>
      <c r="D75" s="66"/>
      <c r="E75" s="66"/>
      <c r="F75" s="66"/>
      <c r="G75" s="37"/>
      <c r="H75" s="37"/>
      <c r="I75" s="37"/>
      <c r="J75" s="37"/>
      <c r="K75" s="37"/>
      <c r="L75" s="37"/>
      <c r="M75" s="40"/>
    </row>
    <row r="76" spans="1:13" x14ac:dyDescent="0.25">
      <c r="A76" s="35"/>
      <c r="B76" s="37" t="s">
        <v>27</v>
      </c>
      <c r="C76" s="37" t="s">
        <v>57</v>
      </c>
      <c r="D76" s="66"/>
      <c r="E76" s="45" t="str">
        <f>IF(E78&gt;0,E74/E78*100,"")</f>
        <v/>
      </c>
      <c r="F76" s="66"/>
      <c r="G76" s="37"/>
      <c r="H76" s="37"/>
      <c r="I76" s="37"/>
      <c r="J76" s="37"/>
      <c r="K76" s="37"/>
      <c r="L76" s="37"/>
      <c r="M76" s="40"/>
    </row>
    <row r="77" spans="1:13" x14ac:dyDescent="0.25">
      <c r="A77" s="35"/>
      <c r="B77" s="37"/>
      <c r="C77" s="37"/>
      <c r="D77" s="66"/>
      <c r="E77" s="66"/>
      <c r="F77" s="66"/>
      <c r="G77" s="37"/>
      <c r="H77" s="37"/>
      <c r="I77" s="37"/>
      <c r="J77" s="37"/>
      <c r="K77" s="37"/>
      <c r="L77" s="37"/>
      <c r="M77" s="40"/>
    </row>
    <row r="78" spans="1:13" x14ac:dyDescent="0.25">
      <c r="A78" s="35"/>
      <c r="B78" s="37" t="s">
        <v>28</v>
      </c>
      <c r="C78" s="37" t="s">
        <v>58</v>
      </c>
      <c r="D78" s="67"/>
      <c r="E78" s="69"/>
      <c r="F78" s="67"/>
      <c r="G78" s="37"/>
      <c r="H78" s="37"/>
      <c r="I78" s="37"/>
      <c r="J78" s="37"/>
      <c r="K78" s="37"/>
      <c r="L78" s="37"/>
      <c r="M78" s="40"/>
    </row>
    <row r="79" spans="1:13" ht="15.75" thickBot="1" x14ac:dyDescent="0.3">
      <c r="A79" s="47"/>
      <c r="B79" s="48"/>
      <c r="C79" s="48"/>
      <c r="D79" s="68"/>
      <c r="E79" s="68"/>
      <c r="F79" s="68"/>
      <c r="G79" s="48"/>
      <c r="H79" s="48"/>
      <c r="I79" s="48"/>
      <c r="J79" s="48"/>
      <c r="K79" s="48"/>
      <c r="L79" s="48"/>
      <c r="M79" s="51"/>
    </row>
    <row r="80" spans="1:13" x14ac:dyDescent="0.25">
      <c r="D80" s="12"/>
      <c r="E80" s="12"/>
      <c r="F80" s="12"/>
    </row>
    <row r="81" spans="2:6" x14ac:dyDescent="0.25">
      <c r="D81" s="12"/>
      <c r="E81" s="12"/>
      <c r="F81" s="12"/>
    </row>
    <row r="82" spans="2:6" x14ac:dyDescent="0.25">
      <c r="B82" s="13" t="s">
        <v>59</v>
      </c>
      <c r="D82" s="12"/>
      <c r="E82" s="12"/>
      <c r="F82" s="12"/>
    </row>
    <row r="83" spans="2:6" x14ac:dyDescent="0.25">
      <c r="D83" s="12"/>
      <c r="E83" s="12"/>
      <c r="F83" s="12"/>
    </row>
    <row r="84" spans="2:6" x14ac:dyDescent="0.25">
      <c r="B84" s="71"/>
      <c r="C84" s="14" t="s">
        <v>60</v>
      </c>
      <c r="D84" s="2"/>
      <c r="E84" s="2"/>
      <c r="F84" s="2"/>
    </row>
    <row r="85" spans="2:6" x14ac:dyDescent="0.25">
      <c r="B85" s="70"/>
      <c r="C85" s="14" t="s">
        <v>61</v>
      </c>
      <c r="D85" s="2"/>
      <c r="E85" s="2"/>
      <c r="F85" s="2"/>
    </row>
    <row r="86" spans="2:6" x14ac:dyDescent="0.25">
      <c r="D86" s="12"/>
      <c r="E86" s="12"/>
      <c r="F86" s="12"/>
    </row>
    <row r="87" spans="2:6" x14ac:dyDescent="0.25">
      <c r="B87" s="2" t="s">
        <v>20</v>
      </c>
      <c r="C87" s="2" t="s">
        <v>118</v>
      </c>
      <c r="D87" s="11"/>
      <c r="E87" s="11"/>
      <c r="F87" s="11"/>
    </row>
    <row r="88" spans="2:6" x14ac:dyDescent="0.25">
      <c r="B88" s="2" t="s">
        <v>21</v>
      </c>
      <c r="C88" s="2" t="s">
        <v>63</v>
      </c>
      <c r="D88" s="11"/>
      <c r="E88" s="11"/>
      <c r="F88" s="11"/>
    </row>
    <row r="89" spans="2:6" x14ac:dyDescent="0.25">
      <c r="C89" s="16" t="s">
        <v>64</v>
      </c>
      <c r="D89" s="11"/>
      <c r="E89" s="11"/>
      <c r="F89" s="11"/>
    </row>
    <row r="90" spans="2:6" x14ac:dyDescent="0.25">
      <c r="C90" s="16" t="s">
        <v>65</v>
      </c>
      <c r="D90" s="11"/>
      <c r="E90" s="11"/>
      <c r="F90" s="11"/>
    </row>
    <row r="91" spans="2:6" x14ac:dyDescent="0.25">
      <c r="B91" s="16" t="s">
        <v>4</v>
      </c>
      <c r="C91" s="16" t="s">
        <v>66</v>
      </c>
      <c r="D91" s="2"/>
      <c r="E91" s="2"/>
      <c r="F91" s="2"/>
    </row>
    <row r="92" spans="2:6" x14ac:dyDescent="0.25">
      <c r="B92" s="16" t="s">
        <v>5</v>
      </c>
      <c r="C92" s="16" t="s">
        <v>67</v>
      </c>
    </row>
    <row r="93" spans="2:6" x14ac:dyDescent="0.25">
      <c r="B93" s="16" t="s">
        <v>6</v>
      </c>
      <c r="C93" s="16" t="s">
        <v>68</v>
      </c>
    </row>
    <row r="94" spans="2:6" x14ac:dyDescent="0.25">
      <c r="B94" s="16" t="s">
        <v>7</v>
      </c>
      <c r="C94" s="16" t="s">
        <v>69</v>
      </c>
      <c r="D94" s="16"/>
      <c r="E94" s="2"/>
      <c r="F94" s="2"/>
    </row>
    <row r="95" spans="2:6" x14ac:dyDescent="0.25">
      <c r="B95" s="16"/>
      <c r="C95" s="16" t="s">
        <v>72</v>
      </c>
      <c r="D95" s="16"/>
      <c r="E95" s="2"/>
      <c r="F95" s="2"/>
    </row>
    <row r="96" spans="2:6" x14ac:dyDescent="0.25">
      <c r="B96" s="16" t="s">
        <v>8</v>
      </c>
      <c r="C96" s="16" t="s">
        <v>70</v>
      </c>
      <c r="D96" s="16"/>
      <c r="E96" s="2"/>
      <c r="F96" s="2"/>
    </row>
    <row r="97" spans="2:6" x14ac:dyDescent="0.25">
      <c r="B97" s="16"/>
      <c r="C97" s="16" t="s">
        <v>71</v>
      </c>
      <c r="D97" s="16"/>
      <c r="E97" s="2"/>
      <c r="F97" s="2"/>
    </row>
    <row r="98" spans="2:6" x14ac:dyDescent="0.25">
      <c r="B98" s="16" t="s">
        <v>9</v>
      </c>
      <c r="C98" s="16" t="s">
        <v>73</v>
      </c>
      <c r="D98" s="16"/>
      <c r="E98" s="2"/>
      <c r="F98" s="2"/>
    </row>
    <row r="99" spans="2:6" x14ac:dyDescent="0.25">
      <c r="B99" s="16"/>
      <c r="C99" s="16" t="s">
        <v>71</v>
      </c>
      <c r="D99" s="16"/>
      <c r="E99" s="2"/>
      <c r="F99" s="2"/>
    </row>
    <row r="100" spans="2:6" x14ac:dyDescent="0.25">
      <c r="B100" s="16" t="s">
        <v>10</v>
      </c>
      <c r="C100" s="16" t="s">
        <v>88</v>
      </c>
      <c r="D100" s="16"/>
      <c r="E100" s="2"/>
      <c r="F100" s="2"/>
    </row>
    <row r="101" spans="2:6" x14ac:dyDescent="0.25">
      <c r="B101" s="16"/>
      <c r="C101" s="16" t="s">
        <v>89</v>
      </c>
      <c r="D101" s="16"/>
      <c r="E101" s="2"/>
      <c r="F101" s="2"/>
    </row>
    <row r="102" spans="2:6" x14ac:dyDescent="0.25">
      <c r="B102" s="16" t="s">
        <v>11</v>
      </c>
      <c r="C102" s="16" t="s">
        <v>90</v>
      </c>
      <c r="D102" s="16"/>
      <c r="E102" s="2"/>
      <c r="F102" s="2"/>
    </row>
    <row r="103" spans="2:6" x14ac:dyDescent="0.25">
      <c r="B103" s="16"/>
      <c r="C103" s="16" t="s">
        <v>89</v>
      </c>
      <c r="D103" s="16"/>
      <c r="E103" s="2"/>
      <c r="F103" s="2"/>
    </row>
    <row r="104" spans="2:6" x14ac:dyDescent="0.25">
      <c r="B104" s="16" t="s">
        <v>12</v>
      </c>
      <c r="C104" s="16" t="s">
        <v>91</v>
      </c>
      <c r="D104" s="16"/>
      <c r="E104" s="2"/>
      <c r="F104" s="2"/>
    </row>
    <row r="105" spans="2:6" x14ac:dyDescent="0.25">
      <c r="B105" s="16"/>
      <c r="C105" s="16" t="s">
        <v>89</v>
      </c>
      <c r="D105" s="16"/>
      <c r="E105" s="2"/>
      <c r="F105" s="2"/>
    </row>
    <row r="106" spans="2:6" x14ac:dyDescent="0.25">
      <c r="B106" s="16" t="s">
        <v>13</v>
      </c>
      <c r="C106" s="16" t="s">
        <v>93</v>
      </c>
      <c r="D106" s="16"/>
      <c r="E106" s="2"/>
      <c r="F106" s="2"/>
    </row>
    <row r="107" spans="2:6" x14ac:dyDescent="0.25">
      <c r="B107" s="16"/>
      <c r="C107" s="16" t="s">
        <v>92</v>
      </c>
      <c r="D107" s="16"/>
      <c r="E107" s="2"/>
      <c r="F107" s="2"/>
    </row>
    <row r="108" spans="2:6" x14ac:dyDescent="0.25">
      <c r="B108" s="16" t="s">
        <v>14</v>
      </c>
      <c r="C108" s="16" t="s">
        <v>119</v>
      </c>
      <c r="D108" s="16"/>
      <c r="E108" s="2"/>
      <c r="F108" s="2"/>
    </row>
    <row r="109" spans="2:6" x14ac:dyDescent="0.25">
      <c r="B109" s="16"/>
      <c r="C109" s="16" t="s">
        <v>95</v>
      </c>
      <c r="D109" s="16"/>
      <c r="E109" s="2"/>
      <c r="F109" s="2"/>
    </row>
    <row r="110" spans="2:6" x14ac:dyDescent="0.25">
      <c r="B110" s="16" t="s">
        <v>15</v>
      </c>
      <c r="C110" s="16" t="s">
        <v>120</v>
      </c>
      <c r="D110" s="16"/>
      <c r="E110" s="2"/>
      <c r="F110" s="2"/>
    </row>
    <row r="111" spans="2:6" x14ac:dyDescent="0.25">
      <c r="B111" s="16"/>
      <c r="C111" s="16" t="s">
        <v>121</v>
      </c>
      <c r="D111" s="16"/>
      <c r="E111" s="2"/>
      <c r="F111" s="2"/>
    </row>
    <row r="112" spans="2:6" x14ac:dyDescent="0.25">
      <c r="B112" s="16" t="s">
        <v>16</v>
      </c>
      <c r="C112" s="16" t="s">
        <v>98</v>
      </c>
      <c r="D112" s="16"/>
      <c r="E112" s="2"/>
      <c r="F112" s="2"/>
    </row>
    <row r="113" spans="2:6" x14ac:dyDescent="0.25">
      <c r="B113" s="16" t="s">
        <v>17</v>
      </c>
      <c r="C113" s="16" t="s">
        <v>100</v>
      </c>
      <c r="D113" s="16"/>
      <c r="E113" s="2"/>
      <c r="F113" s="2"/>
    </row>
    <row r="114" spans="2:6" x14ac:dyDescent="0.25">
      <c r="B114" s="16" t="s">
        <v>18</v>
      </c>
      <c r="C114" s="16" t="s">
        <v>99</v>
      </c>
      <c r="D114" s="16"/>
      <c r="E114" s="2"/>
      <c r="F114" s="2"/>
    </row>
    <row r="115" spans="2:6" x14ac:dyDescent="0.25">
      <c r="B115" s="16" t="s">
        <v>19</v>
      </c>
      <c r="C115" s="16" t="s">
        <v>101</v>
      </c>
      <c r="D115" s="16"/>
      <c r="E115" s="2"/>
      <c r="F115" s="2"/>
    </row>
    <row r="116" spans="2:6" x14ac:dyDescent="0.25">
      <c r="B116" s="16" t="s">
        <v>23</v>
      </c>
      <c r="C116" s="16" t="s">
        <v>102</v>
      </c>
      <c r="D116" s="16"/>
      <c r="E116" s="2"/>
      <c r="F116" s="2"/>
    </row>
    <row r="117" spans="2:6" x14ac:dyDescent="0.25">
      <c r="B117" s="16" t="s">
        <v>24</v>
      </c>
      <c r="C117" s="16" t="s">
        <v>103</v>
      </c>
      <c r="D117" s="16"/>
      <c r="E117" s="2"/>
      <c r="F117" s="2"/>
    </row>
    <row r="118" spans="2:6" x14ac:dyDescent="0.25">
      <c r="B118" s="16" t="s">
        <v>25</v>
      </c>
      <c r="C118" s="16" t="s">
        <v>104</v>
      </c>
      <c r="D118" s="16"/>
      <c r="E118" s="2"/>
      <c r="F118" s="2"/>
    </row>
    <row r="119" spans="2:6" x14ac:dyDescent="0.25">
      <c r="B119" s="16" t="s">
        <v>26</v>
      </c>
      <c r="C119" s="16" t="s">
        <v>105</v>
      </c>
      <c r="D119" s="16"/>
      <c r="E119" s="2"/>
      <c r="F119" s="2"/>
    </row>
    <row r="120" spans="2:6" x14ac:dyDescent="0.25">
      <c r="C120" s="16" t="s">
        <v>106</v>
      </c>
      <c r="D120" s="16"/>
      <c r="E120" s="2"/>
      <c r="F120" s="2"/>
    </row>
    <row r="121" spans="2:6" x14ac:dyDescent="0.25">
      <c r="B121" s="16" t="s">
        <v>27</v>
      </c>
      <c r="C121" s="16" t="s">
        <v>108</v>
      </c>
      <c r="D121" s="16"/>
      <c r="E121" s="2"/>
      <c r="F121" s="2"/>
    </row>
    <row r="122" spans="2:6" x14ac:dyDescent="0.25">
      <c r="C122" s="16" t="s">
        <v>109</v>
      </c>
      <c r="D122" s="16"/>
      <c r="E122" s="2"/>
      <c r="F122" s="2"/>
    </row>
    <row r="123" spans="2:6" x14ac:dyDescent="0.25">
      <c r="B123" s="16" t="s">
        <v>28</v>
      </c>
      <c r="C123" s="16" t="s">
        <v>107</v>
      </c>
      <c r="D123" s="16"/>
      <c r="E123" s="2"/>
      <c r="F123" s="2"/>
    </row>
    <row r="124" spans="2:6" x14ac:dyDescent="0.25">
      <c r="B124" s="16"/>
      <c r="C124" s="16"/>
      <c r="D124" s="16"/>
      <c r="E124" s="2"/>
      <c r="F124" s="2"/>
    </row>
    <row r="125" spans="2:6" x14ac:dyDescent="0.25">
      <c r="B125" s="16"/>
      <c r="C125" s="16"/>
      <c r="D125" s="16"/>
      <c r="E125" s="2"/>
      <c r="F125" s="2"/>
    </row>
    <row r="126" spans="2:6" x14ac:dyDescent="0.25">
      <c r="B126" s="17" t="s">
        <v>110</v>
      </c>
      <c r="D126" s="2"/>
      <c r="E126" s="2"/>
      <c r="F126" s="2"/>
    </row>
    <row r="127" spans="2:6" x14ac:dyDescent="0.25">
      <c r="B127" s="2" t="s">
        <v>111</v>
      </c>
      <c r="D127" s="2"/>
      <c r="E127" s="2"/>
      <c r="F127" s="2"/>
    </row>
    <row r="128" spans="2:6" x14ac:dyDescent="0.25">
      <c r="B128" s="2" t="s">
        <v>112</v>
      </c>
      <c r="D128" s="2"/>
      <c r="E128" s="2"/>
      <c r="F128" s="2"/>
    </row>
    <row r="129" spans="2:6" x14ac:dyDescent="0.25">
      <c r="B129" s="2" t="s">
        <v>113</v>
      </c>
      <c r="D129" s="2"/>
      <c r="E129" s="2"/>
      <c r="F129" s="2"/>
    </row>
    <row r="130" spans="2:6" x14ac:dyDescent="0.25">
      <c r="B130" s="2" t="s">
        <v>114</v>
      </c>
      <c r="D130" s="2"/>
      <c r="E130" s="2"/>
      <c r="F130" s="2"/>
    </row>
    <row r="131" spans="2:6" x14ac:dyDescent="0.25">
      <c r="B131" s="2" t="s">
        <v>122</v>
      </c>
      <c r="D131" s="2"/>
      <c r="E131" s="2"/>
      <c r="F131" s="2"/>
    </row>
    <row r="132" spans="2:6" x14ac:dyDescent="0.25">
      <c r="B132" s="2" t="s">
        <v>123</v>
      </c>
      <c r="D132" s="2"/>
      <c r="E132" s="2"/>
      <c r="F132" s="2"/>
    </row>
    <row r="133" spans="2:6" x14ac:dyDescent="0.25">
      <c r="B133" s="2" t="s">
        <v>124</v>
      </c>
      <c r="D133" s="2"/>
      <c r="E133" s="2"/>
      <c r="F133" s="2"/>
    </row>
    <row r="134" spans="2:6" x14ac:dyDescent="0.25">
      <c r="B134" s="2" t="s">
        <v>125</v>
      </c>
      <c r="D134" s="2"/>
      <c r="E134" s="2"/>
      <c r="F134" s="2"/>
    </row>
    <row r="135" spans="2:6" x14ac:dyDescent="0.25">
      <c r="D135" s="2"/>
      <c r="E135" s="2"/>
      <c r="F135" s="2"/>
    </row>
    <row r="137" spans="2:6" x14ac:dyDescent="0.25">
      <c r="C137" s="18"/>
    </row>
  </sheetData>
  <mergeCells count="1">
    <mergeCell ref="B3:C3"/>
  </mergeCells>
  <pageMargins left="0.59055118110236227" right="0.19685039370078741" top="0.59055118110236227" bottom="0.39370078740157483" header="0.31496062992125984" footer="0.31496062992125984"/>
  <pageSetup paperSize="9" scale="54" orientation="portrait" r:id="rId1"/>
  <rowBreaks count="1" manualBreakCount="1">
    <brk id="79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37"/>
  <sheetViews>
    <sheetView showGridLines="0" zoomScaleNormal="100" workbookViewId="0">
      <selection activeCell="B3" sqref="B3:C3"/>
    </sheetView>
  </sheetViews>
  <sheetFormatPr defaultColWidth="9.140625" defaultRowHeight="15" x14ac:dyDescent="0.25"/>
  <cols>
    <col min="1" max="1" width="2.7109375" style="2" customWidth="1"/>
    <col min="2" max="2" width="4.7109375" style="2" customWidth="1"/>
    <col min="3" max="3" width="59.7109375" style="2" customWidth="1"/>
    <col min="4" max="5" width="9" style="28" customWidth="1"/>
    <col min="6" max="6" width="8.85546875" style="28" customWidth="1"/>
    <col min="7" max="7" width="30.7109375" style="2" customWidth="1"/>
    <col min="8" max="12" width="9" style="2" customWidth="1"/>
    <col min="13" max="13" width="2.7109375" style="2" customWidth="1"/>
    <col min="14" max="16384" width="9.140625" style="2"/>
  </cols>
  <sheetData>
    <row r="2" spans="1:15" x14ac:dyDescent="0.25">
      <c r="B2" s="1" t="s">
        <v>117</v>
      </c>
    </row>
    <row r="3" spans="1:15" x14ac:dyDescent="0.25">
      <c r="B3" s="217"/>
      <c r="C3" s="218"/>
    </row>
    <row r="5" spans="1:15" x14ac:dyDescent="0.25">
      <c r="B5" s="2" t="s">
        <v>0</v>
      </c>
      <c r="C5" s="2" t="s">
        <v>30</v>
      </c>
      <c r="D5" s="2"/>
      <c r="E5" s="4"/>
    </row>
    <row r="6" spans="1:15" ht="15.95" thickBot="1" x14ac:dyDescent="0.3">
      <c r="D6" s="2"/>
      <c r="E6" s="5"/>
    </row>
    <row r="7" spans="1:15" x14ac:dyDescent="0.25">
      <c r="A7" s="30"/>
      <c r="B7" s="31"/>
      <c r="C7" s="31"/>
      <c r="D7" s="31"/>
      <c r="E7" s="32"/>
      <c r="F7" s="33"/>
      <c r="G7" s="31"/>
      <c r="H7" s="31"/>
      <c r="I7" s="31"/>
      <c r="J7" s="31"/>
      <c r="K7" s="31"/>
      <c r="L7" s="31"/>
      <c r="M7" s="34"/>
    </row>
    <row r="8" spans="1:15" x14ac:dyDescent="0.25">
      <c r="A8" s="35"/>
      <c r="B8" s="36" t="s">
        <v>33</v>
      </c>
      <c r="C8" s="37"/>
      <c r="D8" s="38" t="s">
        <v>1</v>
      </c>
      <c r="E8" s="39" t="s">
        <v>32</v>
      </c>
      <c r="F8" s="38" t="s">
        <v>2</v>
      </c>
      <c r="G8" s="37"/>
      <c r="H8" s="38" t="s">
        <v>1</v>
      </c>
      <c r="I8" s="39" t="s">
        <v>32</v>
      </c>
      <c r="J8" s="38" t="s">
        <v>2</v>
      </c>
      <c r="K8" s="37"/>
      <c r="L8" s="37"/>
      <c r="M8" s="40"/>
    </row>
    <row r="9" spans="1:15" x14ac:dyDescent="0.25">
      <c r="A9" s="35"/>
      <c r="B9" s="37"/>
      <c r="C9" s="37"/>
      <c r="D9" s="38" t="s">
        <v>31</v>
      </c>
      <c r="E9" s="39" t="s">
        <v>31</v>
      </c>
      <c r="F9" s="38" t="s">
        <v>31</v>
      </c>
      <c r="G9" s="37"/>
      <c r="H9" s="38" t="s">
        <v>31</v>
      </c>
      <c r="I9" s="39" t="s">
        <v>31</v>
      </c>
      <c r="J9" s="38" t="s">
        <v>31</v>
      </c>
      <c r="K9" s="37"/>
      <c r="L9" s="37"/>
      <c r="M9" s="40"/>
    </row>
    <row r="10" spans="1:15" x14ac:dyDescent="0.25">
      <c r="A10" s="35"/>
      <c r="B10" s="37" t="s">
        <v>3</v>
      </c>
      <c r="C10" s="37" t="s">
        <v>87</v>
      </c>
      <c r="D10" s="57"/>
      <c r="E10" s="58"/>
      <c r="F10" s="57"/>
      <c r="G10" s="41" t="s">
        <v>116</v>
      </c>
      <c r="H10" s="42" t="str">
        <f>IF(D10&gt;0,D10/E5*1000,"")</f>
        <v/>
      </c>
      <c r="I10" s="43" t="str">
        <f>IF(E10&gt;0,E10/E5*1000,"")</f>
        <v/>
      </c>
      <c r="J10" s="42" t="str">
        <f>IF(F10&gt;0,F10/E5*1000,"")</f>
        <v/>
      </c>
      <c r="K10" s="37"/>
      <c r="L10" s="37"/>
      <c r="M10" s="40"/>
    </row>
    <row r="11" spans="1:15" x14ac:dyDescent="0.25">
      <c r="A11" s="35"/>
      <c r="B11" s="37"/>
      <c r="C11" s="37"/>
      <c r="D11" s="38"/>
      <c r="E11" s="38"/>
      <c r="F11" s="38"/>
      <c r="G11" s="37"/>
      <c r="H11" s="37"/>
      <c r="I11" s="37"/>
      <c r="J11" s="37"/>
      <c r="K11" s="37"/>
      <c r="L11" s="37"/>
      <c r="M11" s="40"/>
      <c r="O11" s="7"/>
    </row>
    <row r="12" spans="1:15" x14ac:dyDescent="0.25">
      <c r="A12" s="35"/>
      <c r="B12" s="37" t="s">
        <v>4</v>
      </c>
      <c r="C12" s="37" t="s">
        <v>34</v>
      </c>
      <c r="D12" s="38"/>
      <c r="E12" s="59"/>
      <c r="F12" s="38"/>
      <c r="G12" s="37"/>
      <c r="H12" s="38"/>
      <c r="I12" s="39"/>
      <c r="J12" s="38"/>
      <c r="K12" s="37"/>
      <c r="L12" s="37"/>
      <c r="M12" s="40"/>
    </row>
    <row r="13" spans="1:15" x14ac:dyDescent="0.25">
      <c r="A13" s="35"/>
      <c r="B13" s="37"/>
      <c r="C13" s="37"/>
      <c r="D13" s="38"/>
      <c r="E13" s="38"/>
      <c r="F13" s="38"/>
      <c r="G13" s="37"/>
      <c r="H13" s="38"/>
      <c r="I13" s="39"/>
      <c r="J13" s="38"/>
      <c r="K13" s="37"/>
      <c r="L13" s="37"/>
      <c r="M13" s="40"/>
    </row>
    <row r="14" spans="1:15" x14ac:dyDescent="0.25">
      <c r="A14" s="35"/>
      <c r="B14" s="37" t="s">
        <v>5</v>
      </c>
      <c r="C14" s="37" t="s">
        <v>43</v>
      </c>
      <c r="D14" s="38"/>
      <c r="E14" s="60"/>
      <c r="F14" s="38"/>
      <c r="G14" s="206"/>
      <c r="H14" s="66"/>
      <c r="I14" s="205"/>
      <c r="J14" s="66"/>
      <c r="K14" s="37"/>
      <c r="L14" s="37"/>
      <c r="M14" s="40"/>
    </row>
    <row r="15" spans="1:15" x14ac:dyDescent="0.25">
      <c r="A15" s="35"/>
      <c r="B15" s="37"/>
      <c r="C15" s="37"/>
      <c r="D15" s="38"/>
      <c r="E15" s="46"/>
      <c r="F15" s="38"/>
      <c r="G15" s="37"/>
      <c r="H15" s="37"/>
      <c r="I15" s="37"/>
      <c r="J15" s="37"/>
      <c r="K15" s="37"/>
      <c r="L15" s="37"/>
      <c r="M15" s="40"/>
    </row>
    <row r="16" spans="1:15" x14ac:dyDescent="0.25">
      <c r="A16" s="35"/>
      <c r="B16" s="37" t="s">
        <v>6</v>
      </c>
      <c r="C16" s="37" t="s">
        <v>44</v>
      </c>
      <c r="D16" s="38"/>
      <c r="E16" s="60"/>
      <c r="F16" s="38"/>
      <c r="G16" s="37"/>
      <c r="H16" s="37"/>
      <c r="I16" s="37"/>
      <c r="J16" s="37"/>
      <c r="K16" s="37"/>
      <c r="L16" s="37"/>
      <c r="M16" s="40"/>
    </row>
    <row r="17" spans="1:13" ht="15.95" thickBot="1" x14ac:dyDescent="0.3">
      <c r="A17" s="47"/>
      <c r="B17" s="48"/>
      <c r="C17" s="48"/>
      <c r="D17" s="49"/>
      <c r="E17" s="50"/>
      <c r="F17" s="49"/>
      <c r="G17" s="48"/>
      <c r="H17" s="48"/>
      <c r="I17" s="48"/>
      <c r="J17" s="48"/>
      <c r="K17" s="48"/>
      <c r="L17" s="48"/>
      <c r="M17" s="51"/>
    </row>
    <row r="18" spans="1:13" ht="15.95" thickBot="1" x14ac:dyDescent="0.3">
      <c r="E18" s="8"/>
    </row>
    <row r="19" spans="1:13" x14ac:dyDescent="0.25">
      <c r="A19" s="30"/>
      <c r="B19" s="31"/>
      <c r="C19" s="31"/>
      <c r="D19" s="33"/>
      <c r="E19" s="52"/>
      <c r="F19" s="33"/>
      <c r="G19" s="31"/>
      <c r="H19" s="31"/>
      <c r="I19" s="31"/>
      <c r="J19" s="31"/>
      <c r="K19" s="31"/>
      <c r="L19" s="31"/>
      <c r="M19" s="34"/>
    </row>
    <row r="20" spans="1:13" x14ac:dyDescent="0.25">
      <c r="A20" s="35"/>
      <c r="B20" s="36" t="s">
        <v>35</v>
      </c>
      <c r="C20" s="37"/>
      <c r="D20" s="38"/>
      <c r="E20" s="46"/>
      <c r="F20" s="38"/>
      <c r="G20" s="37"/>
      <c r="H20" s="37"/>
      <c r="I20" s="37"/>
      <c r="J20" s="38" t="s">
        <v>1</v>
      </c>
      <c r="K20" s="39" t="s">
        <v>32</v>
      </c>
      <c r="L20" s="38" t="s">
        <v>2</v>
      </c>
      <c r="M20" s="40"/>
    </row>
    <row r="21" spans="1:13" x14ac:dyDescent="0.25">
      <c r="A21" s="35"/>
      <c r="B21" s="37"/>
      <c r="C21" s="37"/>
      <c r="D21" s="38"/>
      <c r="E21" s="38"/>
      <c r="F21" s="38"/>
      <c r="G21" s="37"/>
      <c r="H21" s="37"/>
      <c r="I21" s="37"/>
      <c r="J21" s="38" t="s">
        <v>31</v>
      </c>
      <c r="K21" s="39" t="s">
        <v>31</v>
      </c>
      <c r="L21" s="38" t="s">
        <v>31</v>
      </c>
      <c r="M21" s="40"/>
    </row>
    <row r="22" spans="1:13" x14ac:dyDescent="0.25">
      <c r="A22" s="35"/>
      <c r="B22" s="37" t="s">
        <v>7</v>
      </c>
      <c r="C22" s="37" t="s">
        <v>36</v>
      </c>
      <c r="D22" s="38"/>
      <c r="E22" s="60"/>
      <c r="F22" s="38"/>
      <c r="G22" s="37" t="s">
        <v>74</v>
      </c>
      <c r="H22" s="37"/>
      <c r="I22" s="37"/>
      <c r="J22" s="44" t="str">
        <f>IF(D10&gt;0,D10*$E22*0.01,"")</f>
        <v/>
      </c>
      <c r="K22" s="45" t="str">
        <f>IF(E10&gt;0,E10*$E22*0.01,"")</f>
        <v/>
      </c>
      <c r="L22" s="44" t="str">
        <f>IF(F10&gt;0,F10*$E22*0.01,"")</f>
        <v/>
      </c>
      <c r="M22" s="40"/>
    </row>
    <row r="23" spans="1:13" x14ac:dyDescent="0.25">
      <c r="A23" s="35"/>
      <c r="B23" s="37"/>
      <c r="C23" s="37"/>
      <c r="D23" s="38"/>
      <c r="E23" s="38"/>
      <c r="F23" s="38"/>
      <c r="G23" s="37"/>
      <c r="H23" s="53"/>
      <c r="I23" s="37"/>
      <c r="J23" s="202"/>
      <c r="K23" s="203"/>
      <c r="L23" s="202"/>
      <c r="M23" s="40"/>
    </row>
    <row r="24" spans="1:13" x14ac:dyDescent="0.25">
      <c r="A24" s="35"/>
      <c r="B24" s="37" t="s">
        <v>8</v>
      </c>
      <c r="C24" s="37" t="s">
        <v>37</v>
      </c>
      <c r="D24" s="204"/>
      <c r="E24" s="60"/>
      <c r="F24" s="204"/>
      <c r="G24" s="37" t="s">
        <v>75</v>
      </c>
      <c r="H24" s="37"/>
      <c r="I24" s="37"/>
      <c r="J24" s="44" t="str">
        <f>IF(D10&gt;0,(D32+D34)*$E$24/100,"")</f>
        <v/>
      </c>
      <c r="K24" s="45" t="str">
        <f t="shared" ref="K24:L24" si="0">IF(E10&gt;0,(E32+E34)*$E$24/100,"")</f>
        <v/>
      </c>
      <c r="L24" s="44" t="str">
        <f t="shared" si="0"/>
        <v/>
      </c>
      <c r="M24" s="40"/>
    </row>
    <row r="25" spans="1:13" x14ac:dyDescent="0.25">
      <c r="A25" s="35"/>
      <c r="B25" s="37"/>
      <c r="C25" s="37"/>
      <c r="D25" s="38"/>
      <c r="E25" s="38"/>
      <c r="F25" s="38"/>
      <c r="G25" s="37"/>
      <c r="H25" s="37"/>
      <c r="I25" s="37"/>
      <c r="J25" s="202"/>
      <c r="K25" s="203"/>
      <c r="L25" s="202"/>
      <c r="M25" s="40"/>
    </row>
    <row r="26" spans="1:13" x14ac:dyDescent="0.25">
      <c r="A26" s="35"/>
      <c r="B26" s="37" t="s">
        <v>9</v>
      </c>
      <c r="C26" s="37" t="s">
        <v>38</v>
      </c>
      <c r="D26" s="38"/>
      <c r="E26" s="60"/>
      <c r="F26" s="38"/>
      <c r="G26" s="37" t="s">
        <v>76</v>
      </c>
      <c r="H26" s="37"/>
      <c r="I26" s="37"/>
      <c r="J26" s="44" t="str">
        <f>IF(D10&gt;0,D36*$E26/100,"")</f>
        <v/>
      </c>
      <c r="K26" s="45" t="str">
        <f t="shared" ref="K26:L26" si="1">IF(E10&gt;0,E36*$E26/100,"")</f>
        <v/>
      </c>
      <c r="L26" s="44" t="str">
        <f t="shared" si="1"/>
        <v/>
      </c>
      <c r="M26" s="40"/>
    </row>
    <row r="27" spans="1:13" ht="15.75" thickBot="1" x14ac:dyDescent="0.3">
      <c r="A27" s="47"/>
      <c r="B27" s="48"/>
      <c r="C27" s="48"/>
      <c r="D27" s="49"/>
      <c r="E27" s="49"/>
      <c r="F27" s="49"/>
      <c r="G27" s="48"/>
      <c r="H27" s="48"/>
      <c r="I27" s="48"/>
      <c r="J27" s="48"/>
      <c r="K27" s="48"/>
      <c r="L27" s="48"/>
      <c r="M27" s="51"/>
    </row>
    <row r="28" spans="1:13" ht="15.75" thickBot="1" x14ac:dyDescent="0.3"/>
    <row r="29" spans="1:13" x14ac:dyDescent="0.25">
      <c r="A29" s="30"/>
      <c r="B29" s="31"/>
      <c r="C29" s="31"/>
      <c r="D29" s="33"/>
      <c r="E29" s="33"/>
      <c r="F29" s="33"/>
      <c r="G29" s="31"/>
      <c r="H29" s="31"/>
      <c r="I29" s="31"/>
      <c r="J29" s="31"/>
      <c r="K29" s="31"/>
      <c r="L29" s="31"/>
      <c r="M29" s="34"/>
    </row>
    <row r="30" spans="1:13" x14ac:dyDescent="0.25">
      <c r="A30" s="35"/>
      <c r="B30" s="36" t="s">
        <v>39</v>
      </c>
      <c r="C30" s="211"/>
      <c r="D30" s="38" t="s">
        <v>1</v>
      </c>
      <c r="E30" s="39" t="s">
        <v>32</v>
      </c>
      <c r="F30" s="38" t="s">
        <v>2</v>
      </c>
      <c r="G30" s="37"/>
      <c r="H30" s="37"/>
      <c r="I30" s="37"/>
      <c r="J30" s="37"/>
      <c r="K30" s="37"/>
      <c r="L30" s="37"/>
      <c r="M30" s="40"/>
    </row>
    <row r="31" spans="1:13" x14ac:dyDescent="0.25">
      <c r="A31" s="35"/>
      <c r="B31" s="203"/>
      <c r="C31" s="202"/>
      <c r="D31" s="38" t="s">
        <v>31</v>
      </c>
      <c r="E31" s="39" t="s">
        <v>31</v>
      </c>
      <c r="F31" s="38" t="s">
        <v>31</v>
      </c>
      <c r="G31" s="37"/>
      <c r="H31" s="37"/>
      <c r="I31" s="37"/>
      <c r="J31" s="37"/>
      <c r="K31" s="37"/>
      <c r="L31" s="37"/>
      <c r="M31" s="40"/>
    </row>
    <row r="32" spans="1:13" x14ac:dyDescent="0.25">
      <c r="A32" s="35"/>
      <c r="B32" s="37" t="s">
        <v>10</v>
      </c>
      <c r="C32" s="37" t="s">
        <v>41</v>
      </c>
      <c r="D32" s="44" t="str">
        <f>IF(D10&gt;0,(1-$E$22/100)*D10*1/(1+$E12),"")</f>
        <v/>
      </c>
      <c r="E32" s="45" t="str">
        <f t="shared" ref="E32:F32" si="2">IF(E10&gt;0,(1-$E$22/100)*E10*1/(1+$E12),"")</f>
        <v/>
      </c>
      <c r="F32" s="44" t="str">
        <f t="shared" si="2"/>
        <v/>
      </c>
      <c r="G32" s="37"/>
      <c r="H32" s="37"/>
      <c r="I32" s="37"/>
      <c r="J32" s="37"/>
      <c r="K32" s="37"/>
      <c r="L32" s="37"/>
      <c r="M32" s="40"/>
    </row>
    <row r="33" spans="1:17" x14ac:dyDescent="0.25">
      <c r="A33" s="35"/>
      <c r="B33" s="202"/>
      <c r="C33" s="202"/>
      <c r="D33" s="208"/>
      <c r="E33" s="212"/>
      <c r="F33" s="208"/>
      <c r="G33" s="37"/>
      <c r="H33" s="37"/>
      <c r="I33" s="37"/>
      <c r="J33" s="37"/>
      <c r="K33" s="37"/>
      <c r="L33" s="37"/>
      <c r="M33" s="40"/>
    </row>
    <row r="34" spans="1:17" x14ac:dyDescent="0.25">
      <c r="A34" s="35"/>
      <c r="B34" s="37" t="s">
        <v>11</v>
      </c>
      <c r="C34" s="37" t="s">
        <v>42</v>
      </c>
      <c r="D34" s="44" t="str">
        <f>IF(D10&gt;0,(1-$E$22/100)*D10*$E12/(1+$E12),"")</f>
        <v/>
      </c>
      <c r="E34" s="45" t="str">
        <f t="shared" ref="E34:F34" si="3">IF(E10&gt;0,(1-$E$22/100)*E10*$E12/(1+$E12),"")</f>
        <v/>
      </c>
      <c r="F34" s="44" t="str">
        <f t="shared" si="3"/>
        <v/>
      </c>
      <c r="G34" s="37"/>
      <c r="H34" s="37"/>
      <c r="I34" s="37"/>
      <c r="J34" s="37"/>
      <c r="K34" s="37"/>
      <c r="L34" s="37"/>
      <c r="M34" s="40"/>
    </row>
    <row r="35" spans="1:17" x14ac:dyDescent="0.25">
      <c r="A35" s="35"/>
      <c r="B35" s="202"/>
      <c r="C35" s="202"/>
      <c r="D35" s="208"/>
      <c r="E35" s="212"/>
      <c r="F35" s="208"/>
      <c r="G35" s="37"/>
      <c r="H35" s="37"/>
      <c r="I35" s="37"/>
      <c r="J35" s="37"/>
      <c r="K35" s="37"/>
      <c r="L35" s="37"/>
      <c r="M35" s="40"/>
    </row>
    <row r="36" spans="1:17" x14ac:dyDescent="0.25">
      <c r="A36" s="35"/>
      <c r="B36" s="37" t="s">
        <v>12</v>
      </c>
      <c r="C36" s="37" t="s">
        <v>40</v>
      </c>
      <c r="D36" s="44" t="str">
        <f>IF(D10&gt;0,(D32+D34)*$E$14/100,"")</f>
        <v/>
      </c>
      <c r="E36" s="45" t="str">
        <f t="shared" ref="E36:F36" si="4">IF(E10&gt;0,(E32+E34)*$E$14/100,"")</f>
        <v/>
      </c>
      <c r="F36" s="44" t="str">
        <f t="shared" si="4"/>
        <v/>
      </c>
      <c r="G36" s="37"/>
      <c r="H36" s="37"/>
      <c r="I36" s="37"/>
      <c r="J36" s="37"/>
      <c r="K36" s="37"/>
      <c r="L36" s="37"/>
      <c r="M36" s="40"/>
    </row>
    <row r="37" spans="1:17" ht="15.75" thickBot="1" x14ac:dyDescent="0.3">
      <c r="A37" s="47"/>
      <c r="B37" s="48"/>
      <c r="C37" s="48"/>
      <c r="D37" s="49"/>
      <c r="E37" s="49"/>
      <c r="F37" s="49"/>
      <c r="G37" s="48"/>
      <c r="H37" s="48"/>
      <c r="I37" s="48"/>
      <c r="J37" s="48"/>
      <c r="K37" s="48"/>
      <c r="L37" s="48"/>
      <c r="M37" s="51"/>
    </row>
    <row r="38" spans="1:17" ht="15.75" thickBot="1" x14ac:dyDescent="0.3"/>
    <row r="39" spans="1:17" x14ac:dyDescent="0.25">
      <c r="A39" s="30"/>
      <c r="B39" s="31"/>
      <c r="C39" s="31"/>
      <c r="D39" s="33"/>
      <c r="E39" s="33"/>
      <c r="F39" s="33"/>
      <c r="G39" s="31"/>
      <c r="H39" s="31"/>
      <c r="I39" s="31"/>
      <c r="J39" s="31"/>
      <c r="K39" s="31"/>
      <c r="L39" s="31"/>
      <c r="M39" s="34"/>
    </row>
    <row r="40" spans="1:17" x14ac:dyDescent="0.25">
      <c r="A40" s="35"/>
      <c r="B40" s="36" t="s">
        <v>45</v>
      </c>
      <c r="C40" s="37"/>
      <c r="D40" s="38"/>
      <c r="E40" s="38"/>
      <c r="F40" s="38"/>
      <c r="G40" s="215"/>
      <c r="H40" s="213" t="s">
        <v>77</v>
      </c>
      <c r="I40" s="204"/>
      <c r="J40" s="44" t="str">
        <f>IF(E42&gt;0,E42*E5/1000,"")</f>
        <v/>
      </c>
      <c r="K40" s="206"/>
      <c r="L40" s="206"/>
      <c r="M40" s="40"/>
    </row>
    <row r="41" spans="1:17" x14ac:dyDescent="0.25">
      <c r="A41" s="35"/>
      <c r="B41" s="37"/>
      <c r="C41" s="37"/>
      <c r="D41" s="37"/>
      <c r="E41" s="38"/>
      <c r="F41" s="38"/>
      <c r="G41" s="206"/>
      <c r="H41" s="206"/>
      <c r="I41" s="206"/>
      <c r="J41" s="206"/>
      <c r="K41" s="206"/>
      <c r="L41" s="206"/>
      <c r="M41" s="40"/>
    </row>
    <row r="42" spans="1:17" x14ac:dyDescent="0.25">
      <c r="A42" s="35"/>
      <c r="B42" s="37" t="s">
        <v>13</v>
      </c>
      <c r="C42" s="37" t="s">
        <v>46</v>
      </c>
      <c r="D42" s="38"/>
      <c r="E42" s="54"/>
      <c r="F42" s="38"/>
      <c r="G42" s="215"/>
      <c r="H42" s="41" t="s">
        <v>78</v>
      </c>
      <c r="I42" s="207"/>
      <c r="J42" s="44" t="str">
        <f>IF(AND(E42&gt;0,E44&gt;0,E46&gt;0),J40*1/(1+E44)-J46*E16/100,"")</f>
        <v/>
      </c>
      <c r="K42" s="207"/>
      <c r="L42" s="206"/>
      <c r="M42" s="40"/>
      <c r="O42" s="28"/>
      <c r="P42" s="28"/>
    </row>
    <row r="43" spans="1:17" x14ac:dyDescent="0.25">
      <c r="A43" s="35"/>
      <c r="B43" s="37"/>
      <c r="C43" s="37"/>
      <c r="D43" s="38"/>
      <c r="E43" s="46"/>
      <c r="F43" s="38"/>
      <c r="G43" s="209"/>
      <c r="H43" s="210"/>
      <c r="I43" s="210"/>
      <c r="J43" s="213"/>
      <c r="K43" s="210"/>
      <c r="L43" s="206"/>
      <c r="M43" s="40"/>
      <c r="O43" s="9"/>
      <c r="P43" s="9"/>
      <c r="Q43" s="9"/>
    </row>
    <row r="44" spans="1:17" x14ac:dyDescent="0.25">
      <c r="A44" s="35"/>
      <c r="B44" s="37" t="s">
        <v>14</v>
      </c>
      <c r="C44" s="37" t="s">
        <v>47</v>
      </c>
      <c r="D44" s="38"/>
      <c r="E44" s="55"/>
      <c r="F44" s="38"/>
      <c r="G44" s="215"/>
      <c r="H44" s="41" t="s">
        <v>79</v>
      </c>
      <c r="I44" s="210"/>
      <c r="J44" s="44" t="str">
        <f>IF(AND(E42&gt;0,E44&gt;0,E46&gt;0),J40*E44/(1+E44)-J46*(1-E16/100),"")</f>
        <v/>
      </c>
      <c r="K44" s="210"/>
      <c r="L44" s="206"/>
      <c r="M44" s="40"/>
      <c r="O44" s="9"/>
      <c r="P44" s="9"/>
      <c r="Q44" s="9"/>
    </row>
    <row r="45" spans="1:17" x14ac:dyDescent="0.25">
      <c r="A45" s="35"/>
      <c r="B45" s="37"/>
      <c r="C45" s="37"/>
      <c r="D45" s="38"/>
      <c r="E45" s="46"/>
      <c r="F45" s="38"/>
      <c r="G45" s="209"/>
      <c r="H45" s="210"/>
      <c r="I45" s="210"/>
      <c r="J45" s="213"/>
      <c r="K45" s="207"/>
      <c r="L45" s="206"/>
      <c r="M45" s="40"/>
    </row>
    <row r="46" spans="1:17" x14ac:dyDescent="0.25">
      <c r="A46" s="35"/>
      <c r="B46" s="37" t="s">
        <v>15</v>
      </c>
      <c r="C46" s="37" t="s">
        <v>115</v>
      </c>
      <c r="D46" s="38"/>
      <c r="E46" s="54"/>
      <c r="F46" s="38"/>
      <c r="G46" s="215"/>
      <c r="H46" s="41" t="s">
        <v>80</v>
      </c>
      <c r="I46" s="206"/>
      <c r="J46" s="44" t="str">
        <f>IF(AND(E42&gt;0,E46&gt;0),J40*E46/100,"")</f>
        <v/>
      </c>
      <c r="K46" s="206"/>
      <c r="L46" s="206"/>
      <c r="M46" s="40"/>
    </row>
    <row r="47" spans="1:17" ht="15.75" thickBot="1" x14ac:dyDescent="0.3">
      <c r="A47" s="47"/>
      <c r="B47" s="48"/>
      <c r="C47" s="48"/>
      <c r="D47" s="49"/>
      <c r="E47" s="50"/>
      <c r="F47" s="49"/>
      <c r="G47" s="48"/>
      <c r="H47" s="49"/>
      <c r="I47" s="48"/>
      <c r="J47" s="48"/>
      <c r="K47" s="48"/>
      <c r="L47" s="48"/>
      <c r="M47" s="51"/>
    </row>
    <row r="48" spans="1:17" ht="15.75" thickBot="1" x14ac:dyDescent="0.3">
      <c r="E48" s="8"/>
      <c r="H48" s="6"/>
    </row>
    <row r="49" spans="1:15" x14ac:dyDescent="0.25">
      <c r="A49" s="30"/>
      <c r="B49" s="31"/>
      <c r="C49" s="31"/>
      <c r="D49" s="33"/>
      <c r="E49" s="52"/>
      <c r="F49" s="33"/>
      <c r="G49" s="31"/>
      <c r="H49" s="33"/>
      <c r="I49" s="31"/>
      <c r="J49" s="31"/>
      <c r="K49" s="31"/>
      <c r="L49" s="31"/>
      <c r="M49" s="34"/>
    </row>
    <row r="50" spans="1:15" x14ac:dyDescent="0.25">
      <c r="A50" s="35"/>
      <c r="B50" s="36" t="s">
        <v>48</v>
      </c>
      <c r="C50" s="37"/>
      <c r="D50" s="38" t="s">
        <v>1</v>
      </c>
      <c r="E50" s="39" t="s">
        <v>32</v>
      </c>
      <c r="F50" s="38" t="s">
        <v>2</v>
      </c>
      <c r="G50" s="37"/>
      <c r="H50" s="38" t="s">
        <v>1</v>
      </c>
      <c r="I50" s="39" t="s">
        <v>32</v>
      </c>
      <c r="J50" s="38" t="s">
        <v>2</v>
      </c>
      <c r="K50" s="37"/>
      <c r="L50" s="37"/>
      <c r="M50" s="40"/>
    </row>
    <row r="51" spans="1:15" x14ac:dyDescent="0.25">
      <c r="A51" s="35"/>
      <c r="B51" s="37"/>
      <c r="C51" s="37"/>
      <c r="D51" s="38" t="s">
        <v>31</v>
      </c>
      <c r="E51" s="39" t="s">
        <v>31</v>
      </c>
      <c r="F51" s="38" t="s">
        <v>31</v>
      </c>
      <c r="G51" s="37"/>
      <c r="H51" s="38" t="s">
        <v>31</v>
      </c>
      <c r="I51" s="39" t="s">
        <v>31</v>
      </c>
      <c r="J51" s="38" t="s">
        <v>31</v>
      </c>
      <c r="K51" s="37"/>
      <c r="L51" s="37"/>
      <c r="M51" s="40"/>
    </row>
    <row r="52" spans="1:15" x14ac:dyDescent="0.25">
      <c r="A52" s="35"/>
      <c r="B52" s="37" t="s">
        <v>16</v>
      </c>
      <c r="C52" s="37" t="s">
        <v>81</v>
      </c>
      <c r="D52" s="44" t="str">
        <f>IF(D36="","", D36*(1-$E$26/100)-$J$46)</f>
        <v/>
      </c>
      <c r="E52" s="45" t="str">
        <f>IF(E36="","", E36*(1-$E$26/100)-$J$46)</f>
        <v/>
      </c>
      <c r="F52" s="44" t="str">
        <f>IF(F36="","", F36*(1-$E$26/100)-$J$46)</f>
        <v/>
      </c>
      <c r="G52" s="41" t="s">
        <v>49</v>
      </c>
      <c r="H52" s="61" t="str">
        <f>IF(D10&gt;0,D52/D58,"")</f>
        <v/>
      </c>
      <c r="I52" s="62" t="str">
        <f>IF(E10&gt;0,E52/E58,"")</f>
        <v/>
      </c>
      <c r="J52" s="61" t="str">
        <f>IF(F10&gt;0,F52/F58,"")</f>
        <v/>
      </c>
      <c r="K52" s="37"/>
      <c r="L52" s="37"/>
      <c r="M52" s="40"/>
    </row>
    <row r="53" spans="1:15" x14ac:dyDescent="0.25">
      <c r="A53" s="35"/>
      <c r="B53" s="37"/>
      <c r="C53" s="37"/>
      <c r="D53" s="38"/>
      <c r="E53" s="214"/>
      <c r="F53" s="38"/>
      <c r="G53" s="37"/>
      <c r="H53" s="37"/>
      <c r="I53" s="38"/>
      <c r="J53" s="37"/>
      <c r="K53" s="37"/>
      <c r="L53" s="37"/>
      <c r="M53" s="40"/>
      <c r="O53" s="10"/>
    </row>
    <row r="54" spans="1:15" x14ac:dyDescent="0.25">
      <c r="A54" s="35"/>
      <c r="B54" s="37" t="s">
        <v>17</v>
      </c>
      <c r="C54" s="37" t="s">
        <v>82</v>
      </c>
      <c r="D54" s="44" t="str">
        <f>IF(D32="","",D32*(1-$E$24/100)-$J42)</f>
        <v/>
      </c>
      <c r="E54" s="45" t="str">
        <f>IF(E32="","",E32*(1-$E$24/100)-$J42)</f>
        <v/>
      </c>
      <c r="F54" s="44" t="str">
        <f>IF(F32="","",F32*(1-$E$24/100)-$J42)</f>
        <v/>
      </c>
      <c r="G54" s="41" t="s">
        <v>50</v>
      </c>
      <c r="H54" s="61" t="str">
        <f>IF(D10&gt;0,D54/(D54+D56),"")</f>
        <v/>
      </c>
      <c r="I54" s="62" t="str">
        <f>IF(E10&gt;0,E54/(E54+E56),"")</f>
        <v/>
      </c>
      <c r="J54" s="61" t="str">
        <f>IF(F10&gt;0,F54/(F54+F56),"")</f>
        <v/>
      </c>
      <c r="K54" s="37"/>
      <c r="L54" s="37"/>
      <c r="M54" s="40"/>
    </row>
    <row r="55" spans="1:15" x14ac:dyDescent="0.25">
      <c r="A55" s="35"/>
      <c r="B55" s="37"/>
      <c r="C55" s="37"/>
      <c r="D55" s="38"/>
      <c r="E55" s="214"/>
      <c r="F55" s="38"/>
      <c r="G55" s="37"/>
      <c r="H55" s="38"/>
      <c r="I55" s="37"/>
      <c r="J55" s="37"/>
      <c r="K55" s="37"/>
      <c r="L55" s="37"/>
      <c r="M55" s="40"/>
    </row>
    <row r="56" spans="1:15" x14ac:dyDescent="0.25">
      <c r="A56" s="35"/>
      <c r="B56" s="37" t="s">
        <v>18</v>
      </c>
      <c r="C56" s="37" t="s">
        <v>83</v>
      </c>
      <c r="D56" s="44" t="str">
        <f>IF(D34="","",D34*(1-$E$24/100)-$J44)</f>
        <v/>
      </c>
      <c r="E56" s="45" t="str">
        <f>IF(E34="","",E34*(1-$E$24/100)-$J44)</f>
        <v/>
      </c>
      <c r="F56" s="44" t="str">
        <f>IF(F34="","",F34*(1-$E$24/100)-$J44)</f>
        <v/>
      </c>
      <c r="G56" s="41" t="s">
        <v>51</v>
      </c>
      <c r="H56" s="42" t="str">
        <f>IF(D10&gt;0,D58/E5*1000,"")</f>
        <v/>
      </c>
      <c r="I56" s="216" t="str">
        <f>IF(E10&gt;0,E58/E5*1000,"")</f>
        <v/>
      </c>
      <c r="J56" s="42" t="str">
        <f>IF(F10&gt;0,F58/E5*1000,"")</f>
        <v/>
      </c>
      <c r="K56" s="37"/>
      <c r="L56" s="37"/>
      <c r="M56" s="40"/>
    </row>
    <row r="57" spans="1:15" x14ac:dyDescent="0.25">
      <c r="A57" s="35"/>
      <c r="B57" s="37"/>
      <c r="C57" s="37"/>
      <c r="D57" s="38"/>
      <c r="E57" s="39"/>
      <c r="F57" s="38"/>
      <c r="G57" s="37"/>
      <c r="H57" s="37"/>
      <c r="I57" s="37"/>
      <c r="J57" s="37"/>
      <c r="K57" s="37"/>
      <c r="L57" s="37"/>
      <c r="M57" s="40"/>
    </row>
    <row r="58" spans="1:15" x14ac:dyDescent="0.25">
      <c r="A58" s="35"/>
      <c r="B58" s="37" t="s">
        <v>19</v>
      </c>
      <c r="C58" s="37" t="s">
        <v>84</v>
      </c>
      <c r="D58" s="44" t="str">
        <f>IF(D56="","",D52+D54+D56)</f>
        <v/>
      </c>
      <c r="E58" s="45" t="str">
        <f t="shared" ref="E58:F58" si="5">IF(E56="","",E52+E54+E56)</f>
        <v/>
      </c>
      <c r="F58" s="44" t="str">
        <f t="shared" si="5"/>
        <v/>
      </c>
      <c r="G58" s="37"/>
      <c r="H58" s="37"/>
      <c r="I58" s="37"/>
      <c r="J58" s="37"/>
      <c r="K58" s="37"/>
      <c r="L58" s="37"/>
      <c r="M58" s="40"/>
    </row>
    <row r="59" spans="1:15" ht="15.75" thickBot="1" x14ac:dyDescent="0.3">
      <c r="A59" s="47"/>
      <c r="B59" s="48"/>
      <c r="C59" s="48"/>
      <c r="D59" s="63"/>
      <c r="E59" s="63"/>
      <c r="F59" s="63"/>
      <c r="G59" s="48"/>
      <c r="H59" s="48"/>
      <c r="I59" s="48"/>
      <c r="J59" s="48"/>
      <c r="K59" s="48"/>
      <c r="L59" s="48"/>
      <c r="M59" s="51"/>
    </row>
    <row r="60" spans="1:15" ht="15.75" thickBot="1" x14ac:dyDescent="0.3">
      <c r="D60" s="11"/>
      <c r="E60" s="11"/>
      <c r="F60" s="11"/>
    </row>
    <row r="61" spans="1:15" x14ac:dyDescent="0.25">
      <c r="A61" s="30"/>
      <c r="B61" s="31"/>
      <c r="C61" s="31"/>
      <c r="D61" s="64"/>
      <c r="E61" s="64"/>
      <c r="F61" s="64"/>
      <c r="G61" s="31"/>
      <c r="H61" s="31"/>
      <c r="I61" s="31"/>
      <c r="J61" s="31"/>
      <c r="K61" s="31"/>
      <c r="L61" s="31"/>
      <c r="M61" s="34"/>
    </row>
    <row r="62" spans="1:15" x14ac:dyDescent="0.25">
      <c r="A62" s="35"/>
      <c r="B62" s="36" t="s">
        <v>52</v>
      </c>
      <c r="C62" s="37"/>
      <c r="D62" s="38" t="s">
        <v>1</v>
      </c>
      <c r="E62" s="39" t="s">
        <v>32</v>
      </c>
      <c r="F62" s="38" t="s">
        <v>2</v>
      </c>
      <c r="G62" s="37"/>
      <c r="H62" s="37"/>
      <c r="I62" s="37"/>
      <c r="J62" s="37"/>
      <c r="K62" s="37"/>
      <c r="L62" s="37"/>
      <c r="M62" s="40"/>
    </row>
    <row r="63" spans="1:15" x14ac:dyDescent="0.25">
      <c r="A63" s="35"/>
      <c r="B63" s="37"/>
      <c r="C63" s="37"/>
      <c r="D63" s="38" t="s">
        <v>31</v>
      </c>
      <c r="E63" s="39" t="s">
        <v>31</v>
      </c>
      <c r="F63" s="38" t="s">
        <v>31</v>
      </c>
      <c r="G63" s="37"/>
      <c r="H63" s="37"/>
      <c r="I63" s="37"/>
      <c r="J63" s="37"/>
      <c r="K63" s="37"/>
      <c r="L63" s="37"/>
      <c r="M63" s="40"/>
    </row>
    <row r="64" spans="1:15" x14ac:dyDescent="0.25">
      <c r="A64" s="35"/>
      <c r="B64" s="37" t="s">
        <v>23</v>
      </c>
      <c r="C64" s="37" t="s">
        <v>85</v>
      </c>
      <c r="D64" s="44" t="str">
        <f>IF(D10&gt;0,D56+D54+D52/2,"")</f>
        <v/>
      </c>
      <c r="E64" s="45" t="str">
        <f>IF(E10&gt;0,E56+E54+E52/2,"")</f>
        <v/>
      </c>
      <c r="F64" s="44" t="str">
        <f>IF(F10&gt;0,F56+F54+F52/2,"")</f>
        <v/>
      </c>
      <c r="G64" s="37"/>
      <c r="H64" s="37"/>
      <c r="I64" s="37"/>
      <c r="J64" s="37"/>
      <c r="K64" s="37"/>
      <c r="L64" s="37"/>
      <c r="M64" s="40"/>
    </row>
    <row r="65" spans="1:13" x14ac:dyDescent="0.25">
      <c r="A65" s="35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40"/>
    </row>
    <row r="66" spans="1:13" x14ac:dyDescent="0.25">
      <c r="A66" s="35"/>
      <c r="B66" s="37" t="s">
        <v>24</v>
      </c>
      <c r="C66" s="37" t="s">
        <v>53</v>
      </c>
      <c r="D66" s="37"/>
      <c r="E66" s="56"/>
      <c r="F66" s="37" t="s">
        <v>54</v>
      </c>
      <c r="G66" s="37"/>
      <c r="H66" s="37"/>
      <c r="I66" s="37"/>
      <c r="J66" s="37"/>
      <c r="K66" s="37"/>
      <c r="L66" s="37"/>
      <c r="M66" s="40"/>
    </row>
    <row r="67" spans="1:13" x14ac:dyDescent="0.25">
      <c r="A67" s="35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40"/>
    </row>
    <row r="68" spans="1:13" x14ac:dyDescent="0.25">
      <c r="A68" s="35"/>
      <c r="B68" s="37" t="s">
        <v>25</v>
      </c>
      <c r="C68" s="37" t="s">
        <v>86</v>
      </c>
      <c r="D68" s="44" t="str">
        <f>IF(E66&gt;0,100*D64/E66,"")</f>
        <v/>
      </c>
      <c r="E68" s="45" t="str">
        <f>IF(E66&gt;0,100*E64/E66,"")</f>
        <v/>
      </c>
      <c r="F68" s="44" t="str">
        <f>IF(E66&gt;0,100*F64/E66,"")</f>
        <v/>
      </c>
      <c r="G68" s="37"/>
      <c r="H68" s="37"/>
      <c r="I68" s="37"/>
      <c r="J68" s="37"/>
      <c r="K68" s="37"/>
      <c r="L68" s="37"/>
      <c r="M68" s="40"/>
    </row>
    <row r="69" spans="1:13" ht="15.75" thickBot="1" x14ac:dyDescent="0.3">
      <c r="A69" s="47"/>
      <c r="B69" s="48"/>
      <c r="C69" s="48"/>
      <c r="D69" s="63"/>
      <c r="E69" s="65"/>
      <c r="F69" s="63"/>
      <c r="G69" s="48"/>
      <c r="H69" s="48"/>
      <c r="I69" s="48"/>
      <c r="J69" s="48"/>
      <c r="K69" s="48"/>
      <c r="L69" s="48"/>
      <c r="M69" s="51"/>
    </row>
    <row r="70" spans="1:13" ht="15.75" thickBot="1" x14ac:dyDescent="0.3">
      <c r="D70" s="11"/>
      <c r="E70" s="11"/>
      <c r="F70" s="11"/>
    </row>
    <row r="71" spans="1:13" x14ac:dyDescent="0.25">
      <c r="A71" s="30"/>
      <c r="B71" s="31"/>
      <c r="C71" s="31"/>
      <c r="D71" s="64"/>
      <c r="E71" s="64"/>
      <c r="F71" s="64"/>
      <c r="G71" s="31"/>
      <c r="H71" s="31"/>
      <c r="I71" s="31"/>
      <c r="J71" s="31"/>
      <c r="K71" s="31"/>
      <c r="L71" s="31"/>
      <c r="M71" s="34"/>
    </row>
    <row r="72" spans="1:13" x14ac:dyDescent="0.25">
      <c r="A72" s="35"/>
      <c r="B72" s="36" t="s">
        <v>55</v>
      </c>
      <c r="C72" s="37"/>
      <c r="D72" s="66"/>
      <c r="E72" s="66"/>
      <c r="F72" s="66"/>
      <c r="G72" s="37"/>
      <c r="H72" s="37"/>
      <c r="I72" s="37"/>
      <c r="J72" s="37"/>
      <c r="K72" s="37"/>
      <c r="L72" s="37"/>
      <c r="M72" s="40"/>
    </row>
    <row r="73" spans="1:13" x14ac:dyDescent="0.25">
      <c r="A73" s="35"/>
      <c r="B73" s="37"/>
      <c r="C73" s="37"/>
      <c r="D73" s="66"/>
      <c r="E73" s="66"/>
      <c r="F73" s="66"/>
      <c r="G73" s="37"/>
      <c r="H73" s="37"/>
      <c r="I73" s="37"/>
      <c r="J73" s="37"/>
      <c r="K73" s="37"/>
      <c r="L73" s="37"/>
      <c r="M73" s="40"/>
    </row>
    <row r="74" spans="1:13" x14ac:dyDescent="0.25">
      <c r="A74" s="35"/>
      <c r="B74" s="37" t="s">
        <v>26</v>
      </c>
      <c r="C74" s="37" t="s">
        <v>56</v>
      </c>
      <c r="D74" s="66"/>
      <c r="E74" s="69"/>
      <c r="F74" s="66"/>
      <c r="G74" s="37"/>
      <c r="H74" s="37"/>
      <c r="I74" s="37"/>
      <c r="J74" s="37"/>
      <c r="K74" s="37"/>
      <c r="L74" s="37"/>
      <c r="M74" s="40"/>
    </row>
    <row r="75" spans="1:13" x14ac:dyDescent="0.25">
      <c r="A75" s="35"/>
      <c r="B75" s="37"/>
      <c r="C75" s="37"/>
      <c r="D75" s="66"/>
      <c r="E75" s="66"/>
      <c r="F75" s="66"/>
      <c r="G75" s="37"/>
      <c r="H75" s="37"/>
      <c r="I75" s="37"/>
      <c r="J75" s="37"/>
      <c r="K75" s="37"/>
      <c r="L75" s="37"/>
      <c r="M75" s="40"/>
    </row>
    <row r="76" spans="1:13" x14ac:dyDescent="0.25">
      <c r="A76" s="35"/>
      <c r="B76" s="37" t="s">
        <v>27</v>
      </c>
      <c r="C76" s="37" t="s">
        <v>57</v>
      </c>
      <c r="D76" s="66"/>
      <c r="E76" s="45" t="str">
        <f>IF(E78&gt;0,E74/E78*100,"")</f>
        <v/>
      </c>
      <c r="F76" s="66"/>
      <c r="G76" s="37"/>
      <c r="H76" s="37"/>
      <c r="I76" s="37"/>
      <c r="J76" s="37"/>
      <c r="K76" s="37"/>
      <c r="L76" s="37"/>
      <c r="M76" s="40"/>
    </row>
    <row r="77" spans="1:13" x14ac:dyDescent="0.25">
      <c r="A77" s="35"/>
      <c r="B77" s="37"/>
      <c r="C77" s="37"/>
      <c r="D77" s="66"/>
      <c r="E77" s="66"/>
      <c r="F77" s="66"/>
      <c r="G77" s="37"/>
      <c r="H77" s="37"/>
      <c r="I77" s="37"/>
      <c r="J77" s="37"/>
      <c r="K77" s="37"/>
      <c r="L77" s="37"/>
      <c r="M77" s="40"/>
    </row>
    <row r="78" spans="1:13" x14ac:dyDescent="0.25">
      <c r="A78" s="35"/>
      <c r="B78" s="37" t="s">
        <v>28</v>
      </c>
      <c r="C78" s="37" t="s">
        <v>58</v>
      </c>
      <c r="D78" s="67"/>
      <c r="E78" s="69"/>
      <c r="F78" s="67"/>
      <c r="G78" s="37"/>
      <c r="H78" s="37"/>
      <c r="I78" s="37"/>
      <c r="J78" s="37"/>
      <c r="K78" s="37"/>
      <c r="L78" s="37"/>
      <c r="M78" s="40"/>
    </row>
    <row r="79" spans="1:13" ht="15.75" thickBot="1" x14ac:dyDescent="0.3">
      <c r="A79" s="47"/>
      <c r="B79" s="48"/>
      <c r="C79" s="48"/>
      <c r="D79" s="68"/>
      <c r="E79" s="68"/>
      <c r="F79" s="68"/>
      <c r="G79" s="48"/>
      <c r="H79" s="48"/>
      <c r="I79" s="48"/>
      <c r="J79" s="48"/>
      <c r="K79" s="48"/>
      <c r="L79" s="48"/>
      <c r="M79" s="51"/>
    </row>
    <row r="80" spans="1:13" x14ac:dyDescent="0.25">
      <c r="D80" s="12"/>
      <c r="E80" s="12"/>
      <c r="F80" s="12"/>
    </row>
    <row r="81" spans="2:6" x14ac:dyDescent="0.25">
      <c r="D81" s="12"/>
      <c r="E81" s="12"/>
      <c r="F81" s="12"/>
    </row>
    <row r="82" spans="2:6" x14ac:dyDescent="0.25">
      <c r="B82" s="13" t="s">
        <v>59</v>
      </c>
      <c r="D82" s="12"/>
      <c r="E82" s="12"/>
      <c r="F82" s="12"/>
    </row>
    <row r="83" spans="2:6" x14ac:dyDescent="0.25">
      <c r="D83" s="12"/>
      <c r="E83" s="12"/>
      <c r="F83" s="12"/>
    </row>
    <row r="84" spans="2:6" x14ac:dyDescent="0.25">
      <c r="B84" s="71"/>
      <c r="C84" s="14" t="s">
        <v>60</v>
      </c>
      <c r="D84" s="2"/>
      <c r="E84" s="2"/>
      <c r="F84" s="2"/>
    </row>
    <row r="85" spans="2:6" x14ac:dyDescent="0.25">
      <c r="B85" s="70"/>
      <c r="C85" s="14" t="s">
        <v>61</v>
      </c>
      <c r="D85" s="2"/>
      <c r="E85" s="2"/>
      <c r="F85" s="2"/>
    </row>
    <row r="86" spans="2:6" x14ac:dyDescent="0.25">
      <c r="D86" s="12"/>
      <c r="E86" s="12"/>
      <c r="F86" s="12"/>
    </row>
    <row r="87" spans="2:6" x14ac:dyDescent="0.25">
      <c r="B87" s="2" t="s">
        <v>20</v>
      </c>
      <c r="C87" s="2" t="s">
        <v>118</v>
      </c>
      <c r="D87" s="11"/>
      <c r="E87" s="11"/>
      <c r="F87" s="11"/>
    </row>
    <row r="88" spans="2:6" x14ac:dyDescent="0.25">
      <c r="B88" s="2" t="s">
        <v>21</v>
      </c>
      <c r="C88" s="2" t="s">
        <v>63</v>
      </c>
      <c r="D88" s="11"/>
      <c r="E88" s="11"/>
      <c r="F88" s="11"/>
    </row>
    <row r="89" spans="2:6" x14ac:dyDescent="0.25">
      <c r="C89" s="16" t="s">
        <v>64</v>
      </c>
      <c r="D89" s="11"/>
      <c r="E89" s="11"/>
      <c r="F89" s="11"/>
    </row>
    <row r="90" spans="2:6" x14ac:dyDescent="0.25">
      <c r="C90" s="16" t="s">
        <v>65</v>
      </c>
      <c r="D90" s="11"/>
      <c r="E90" s="11"/>
      <c r="F90" s="11"/>
    </row>
    <row r="91" spans="2:6" x14ac:dyDescent="0.25">
      <c r="B91" s="16" t="s">
        <v>4</v>
      </c>
      <c r="C91" s="16" t="s">
        <v>66</v>
      </c>
      <c r="D91" s="2"/>
      <c r="E91" s="2"/>
      <c r="F91" s="2"/>
    </row>
    <row r="92" spans="2:6" x14ac:dyDescent="0.25">
      <c r="B92" s="16" t="s">
        <v>5</v>
      </c>
      <c r="C92" s="16" t="s">
        <v>67</v>
      </c>
    </row>
    <row r="93" spans="2:6" x14ac:dyDescent="0.25">
      <c r="B93" s="16" t="s">
        <v>6</v>
      </c>
      <c r="C93" s="16" t="s">
        <v>68</v>
      </c>
    </row>
    <row r="94" spans="2:6" x14ac:dyDescent="0.25">
      <c r="B94" s="16" t="s">
        <v>7</v>
      </c>
      <c r="C94" s="16" t="s">
        <v>69</v>
      </c>
      <c r="D94" s="16"/>
      <c r="E94" s="2"/>
      <c r="F94" s="2"/>
    </row>
    <row r="95" spans="2:6" x14ac:dyDescent="0.25">
      <c r="B95" s="16"/>
      <c r="C95" s="16" t="s">
        <v>72</v>
      </c>
      <c r="D95" s="16"/>
      <c r="E95" s="2"/>
      <c r="F95" s="2"/>
    </row>
    <row r="96" spans="2:6" x14ac:dyDescent="0.25">
      <c r="B96" s="16" t="s">
        <v>8</v>
      </c>
      <c r="C96" s="16" t="s">
        <v>70</v>
      </c>
      <c r="D96" s="16"/>
      <c r="E96" s="2"/>
      <c r="F96" s="2"/>
    </row>
    <row r="97" spans="2:6" x14ac:dyDescent="0.25">
      <c r="B97" s="16"/>
      <c r="C97" s="16" t="s">
        <v>71</v>
      </c>
      <c r="D97" s="16"/>
      <c r="E97" s="2"/>
      <c r="F97" s="2"/>
    </row>
    <row r="98" spans="2:6" x14ac:dyDescent="0.25">
      <c r="B98" s="16" t="s">
        <v>9</v>
      </c>
      <c r="C98" s="16" t="s">
        <v>73</v>
      </c>
      <c r="D98" s="16"/>
      <c r="E98" s="2"/>
      <c r="F98" s="2"/>
    </row>
    <row r="99" spans="2:6" x14ac:dyDescent="0.25">
      <c r="B99" s="16"/>
      <c r="C99" s="16" t="s">
        <v>71</v>
      </c>
      <c r="D99" s="16"/>
      <c r="E99" s="2"/>
      <c r="F99" s="2"/>
    </row>
    <row r="100" spans="2:6" x14ac:dyDescent="0.25">
      <c r="B100" s="16" t="s">
        <v>10</v>
      </c>
      <c r="C100" s="16" t="s">
        <v>88</v>
      </c>
      <c r="D100" s="16"/>
      <c r="E100" s="2"/>
      <c r="F100" s="2"/>
    </row>
    <row r="101" spans="2:6" x14ac:dyDescent="0.25">
      <c r="B101" s="16"/>
      <c r="C101" s="16" t="s">
        <v>89</v>
      </c>
      <c r="D101" s="16"/>
      <c r="E101" s="2"/>
      <c r="F101" s="2"/>
    </row>
    <row r="102" spans="2:6" x14ac:dyDescent="0.25">
      <c r="B102" s="16" t="s">
        <v>11</v>
      </c>
      <c r="C102" s="16" t="s">
        <v>90</v>
      </c>
      <c r="D102" s="16"/>
      <c r="E102" s="2"/>
      <c r="F102" s="2"/>
    </row>
    <row r="103" spans="2:6" x14ac:dyDescent="0.25">
      <c r="B103" s="16"/>
      <c r="C103" s="16" t="s">
        <v>89</v>
      </c>
      <c r="D103" s="16"/>
      <c r="E103" s="2"/>
      <c r="F103" s="2"/>
    </row>
    <row r="104" spans="2:6" x14ac:dyDescent="0.25">
      <c r="B104" s="16" t="s">
        <v>12</v>
      </c>
      <c r="C104" s="16" t="s">
        <v>91</v>
      </c>
      <c r="D104" s="16"/>
      <c r="E104" s="2"/>
      <c r="F104" s="2"/>
    </row>
    <row r="105" spans="2:6" x14ac:dyDescent="0.25">
      <c r="B105" s="16"/>
      <c r="C105" s="16" t="s">
        <v>89</v>
      </c>
      <c r="D105" s="16"/>
      <c r="E105" s="2"/>
      <c r="F105" s="2"/>
    </row>
    <row r="106" spans="2:6" x14ac:dyDescent="0.25">
      <c r="B106" s="16" t="s">
        <v>13</v>
      </c>
      <c r="C106" s="16" t="s">
        <v>93</v>
      </c>
      <c r="D106" s="16"/>
      <c r="E106" s="2"/>
      <c r="F106" s="2"/>
    </row>
    <row r="107" spans="2:6" x14ac:dyDescent="0.25">
      <c r="B107" s="16"/>
      <c r="C107" s="16" t="s">
        <v>92</v>
      </c>
      <c r="D107" s="16"/>
      <c r="E107" s="2"/>
      <c r="F107" s="2"/>
    </row>
    <row r="108" spans="2:6" x14ac:dyDescent="0.25">
      <c r="B108" s="16" t="s">
        <v>14</v>
      </c>
      <c r="C108" s="16" t="s">
        <v>119</v>
      </c>
      <c r="D108" s="16"/>
      <c r="E108" s="2"/>
      <c r="F108" s="2"/>
    </row>
    <row r="109" spans="2:6" x14ac:dyDescent="0.25">
      <c r="B109" s="16"/>
      <c r="C109" s="16" t="s">
        <v>95</v>
      </c>
      <c r="D109" s="16"/>
      <c r="E109" s="2"/>
      <c r="F109" s="2"/>
    </row>
    <row r="110" spans="2:6" x14ac:dyDescent="0.25">
      <c r="B110" s="16" t="s">
        <v>15</v>
      </c>
      <c r="C110" s="16" t="s">
        <v>120</v>
      </c>
      <c r="D110" s="16"/>
      <c r="E110" s="2"/>
      <c r="F110" s="2"/>
    </row>
    <row r="111" spans="2:6" x14ac:dyDescent="0.25">
      <c r="B111" s="16"/>
      <c r="C111" s="16" t="s">
        <v>121</v>
      </c>
      <c r="D111" s="16"/>
      <c r="E111" s="2"/>
      <c r="F111" s="2"/>
    </row>
    <row r="112" spans="2:6" x14ac:dyDescent="0.25">
      <c r="B112" s="16" t="s">
        <v>16</v>
      </c>
      <c r="C112" s="16" t="s">
        <v>98</v>
      </c>
      <c r="D112" s="16"/>
      <c r="E112" s="2"/>
      <c r="F112" s="2"/>
    </row>
    <row r="113" spans="2:6" x14ac:dyDescent="0.25">
      <c r="B113" s="16" t="s">
        <v>17</v>
      </c>
      <c r="C113" s="16" t="s">
        <v>100</v>
      </c>
      <c r="D113" s="16"/>
      <c r="E113" s="2"/>
      <c r="F113" s="2"/>
    </row>
    <row r="114" spans="2:6" x14ac:dyDescent="0.25">
      <c r="B114" s="16" t="s">
        <v>18</v>
      </c>
      <c r="C114" s="16" t="s">
        <v>99</v>
      </c>
      <c r="D114" s="16"/>
      <c r="E114" s="2"/>
      <c r="F114" s="2"/>
    </row>
    <row r="115" spans="2:6" x14ac:dyDescent="0.25">
      <c r="B115" s="16" t="s">
        <v>19</v>
      </c>
      <c r="C115" s="16" t="s">
        <v>101</v>
      </c>
      <c r="D115" s="16"/>
      <c r="E115" s="2"/>
      <c r="F115" s="2"/>
    </row>
    <row r="116" spans="2:6" x14ac:dyDescent="0.25">
      <c r="B116" s="16" t="s">
        <v>23</v>
      </c>
      <c r="C116" s="16" t="s">
        <v>102</v>
      </c>
      <c r="D116" s="16"/>
      <c r="E116" s="2"/>
      <c r="F116" s="2"/>
    </row>
    <row r="117" spans="2:6" x14ac:dyDescent="0.25">
      <c r="B117" s="16" t="s">
        <v>24</v>
      </c>
      <c r="C117" s="16" t="s">
        <v>103</v>
      </c>
      <c r="D117" s="16"/>
      <c r="E117" s="2"/>
      <c r="F117" s="2"/>
    </row>
    <row r="118" spans="2:6" x14ac:dyDescent="0.25">
      <c r="B118" s="16" t="s">
        <v>25</v>
      </c>
      <c r="C118" s="16" t="s">
        <v>104</v>
      </c>
      <c r="D118" s="16"/>
      <c r="E118" s="2"/>
      <c r="F118" s="2"/>
    </row>
    <row r="119" spans="2:6" x14ac:dyDescent="0.25">
      <c r="B119" s="16" t="s">
        <v>26</v>
      </c>
      <c r="C119" s="16" t="s">
        <v>105</v>
      </c>
      <c r="D119" s="16"/>
      <c r="E119" s="2"/>
      <c r="F119" s="2"/>
    </row>
    <row r="120" spans="2:6" x14ac:dyDescent="0.25">
      <c r="C120" s="16" t="s">
        <v>106</v>
      </c>
      <c r="D120" s="16"/>
      <c r="E120" s="2"/>
      <c r="F120" s="2"/>
    </row>
    <row r="121" spans="2:6" x14ac:dyDescent="0.25">
      <c r="B121" s="16" t="s">
        <v>27</v>
      </c>
      <c r="C121" s="16" t="s">
        <v>108</v>
      </c>
      <c r="D121" s="16"/>
      <c r="E121" s="2"/>
      <c r="F121" s="2"/>
    </row>
    <row r="122" spans="2:6" x14ac:dyDescent="0.25">
      <c r="C122" s="16" t="s">
        <v>109</v>
      </c>
      <c r="D122" s="16"/>
      <c r="E122" s="2"/>
      <c r="F122" s="2"/>
    </row>
    <row r="123" spans="2:6" x14ac:dyDescent="0.25">
      <c r="B123" s="16" t="s">
        <v>28</v>
      </c>
      <c r="C123" s="16" t="s">
        <v>107</v>
      </c>
      <c r="D123" s="16"/>
      <c r="E123" s="2"/>
      <c r="F123" s="2"/>
    </row>
    <row r="124" spans="2:6" x14ac:dyDescent="0.25">
      <c r="B124" s="16"/>
      <c r="C124" s="16"/>
      <c r="D124" s="16"/>
      <c r="E124" s="2"/>
      <c r="F124" s="2"/>
    </row>
    <row r="125" spans="2:6" x14ac:dyDescent="0.25">
      <c r="B125" s="16"/>
      <c r="C125" s="16"/>
      <c r="D125" s="16"/>
      <c r="E125" s="2"/>
      <c r="F125" s="2"/>
    </row>
    <row r="126" spans="2:6" x14ac:dyDescent="0.25">
      <c r="B126" s="17" t="s">
        <v>110</v>
      </c>
      <c r="D126" s="2"/>
      <c r="E126" s="2"/>
      <c r="F126" s="2"/>
    </row>
    <row r="127" spans="2:6" x14ac:dyDescent="0.25">
      <c r="B127" s="2" t="s">
        <v>111</v>
      </c>
      <c r="D127" s="2"/>
      <c r="E127" s="2"/>
      <c r="F127" s="2"/>
    </row>
    <row r="128" spans="2:6" x14ac:dyDescent="0.25">
      <c r="B128" s="2" t="s">
        <v>112</v>
      </c>
      <c r="D128" s="2"/>
      <c r="E128" s="2"/>
      <c r="F128" s="2"/>
    </row>
    <row r="129" spans="2:6" x14ac:dyDescent="0.25">
      <c r="B129" s="2" t="s">
        <v>113</v>
      </c>
      <c r="D129" s="2"/>
      <c r="E129" s="2"/>
      <c r="F129" s="2"/>
    </row>
    <row r="130" spans="2:6" x14ac:dyDescent="0.25">
      <c r="B130" s="2" t="s">
        <v>114</v>
      </c>
      <c r="D130" s="2"/>
      <c r="E130" s="2"/>
      <c r="F130" s="2"/>
    </row>
    <row r="131" spans="2:6" x14ac:dyDescent="0.25">
      <c r="B131" s="2" t="s">
        <v>122</v>
      </c>
      <c r="D131" s="2"/>
      <c r="E131" s="2"/>
      <c r="F131" s="2"/>
    </row>
    <row r="132" spans="2:6" x14ac:dyDescent="0.25">
      <c r="B132" s="2" t="s">
        <v>123</v>
      </c>
      <c r="D132" s="2"/>
      <c r="E132" s="2"/>
      <c r="F132" s="2"/>
    </row>
    <row r="133" spans="2:6" x14ac:dyDescent="0.25">
      <c r="B133" s="2" t="s">
        <v>124</v>
      </c>
      <c r="D133" s="2"/>
      <c r="E133" s="2"/>
      <c r="F133" s="2"/>
    </row>
    <row r="134" spans="2:6" x14ac:dyDescent="0.25">
      <c r="B134" s="2" t="s">
        <v>125</v>
      </c>
      <c r="D134" s="2"/>
      <c r="E134" s="2"/>
      <c r="F134" s="2"/>
    </row>
    <row r="135" spans="2:6" x14ac:dyDescent="0.25">
      <c r="D135" s="2"/>
      <c r="E135" s="2"/>
      <c r="F135" s="2"/>
    </row>
    <row r="137" spans="2:6" x14ac:dyDescent="0.25">
      <c r="C137" s="18"/>
    </row>
  </sheetData>
  <mergeCells count="1">
    <mergeCell ref="B3:C3"/>
  </mergeCells>
  <pageMargins left="0.59055118110236227" right="0.19685039370078741" top="0.59055118110236227" bottom="0.39370078740157483" header="0.31496062992125984" footer="0.31496062992125984"/>
  <pageSetup paperSize="9" scale="54" orientation="portrait" r:id="rId1"/>
  <rowBreaks count="1" manualBreakCount="1">
    <brk id="79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37"/>
  <sheetViews>
    <sheetView showGridLines="0" zoomScaleNormal="100" workbookViewId="0">
      <selection activeCell="B3" sqref="B3:C3"/>
    </sheetView>
  </sheetViews>
  <sheetFormatPr defaultColWidth="9.140625" defaultRowHeight="15" x14ac:dyDescent="0.25"/>
  <cols>
    <col min="1" max="1" width="2.7109375" style="2" customWidth="1"/>
    <col min="2" max="2" width="4.7109375" style="2" customWidth="1"/>
    <col min="3" max="3" width="59.7109375" style="2" customWidth="1"/>
    <col min="4" max="5" width="9" style="28" customWidth="1"/>
    <col min="6" max="6" width="8.85546875" style="28" customWidth="1"/>
    <col min="7" max="7" width="30.7109375" style="2" customWidth="1"/>
    <col min="8" max="12" width="9" style="2" customWidth="1"/>
    <col min="13" max="13" width="2.7109375" style="2" customWidth="1"/>
    <col min="14" max="16384" width="9.140625" style="2"/>
  </cols>
  <sheetData>
    <row r="2" spans="1:15" x14ac:dyDescent="0.25">
      <c r="B2" s="1" t="s">
        <v>117</v>
      </c>
    </row>
    <row r="3" spans="1:15" x14ac:dyDescent="0.25">
      <c r="B3" s="217"/>
      <c r="C3" s="218"/>
    </row>
    <row r="5" spans="1:15" x14ac:dyDescent="0.25">
      <c r="B5" s="2" t="s">
        <v>0</v>
      </c>
      <c r="C5" s="2" t="s">
        <v>30</v>
      </c>
      <c r="D5" s="2"/>
      <c r="E5" s="4"/>
    </row>
    <row r="6" spans="1:15" ht="15.95" thickBot="1" x14ac:dyDescent="0.3">
      <c r="D6" s="2"/>
      <c r="E6" s="5"/>
    </row>
    <row r="7" spans="1:15" x14ac:dyDescent="0.25">
      <c r="A7" s="30"/>
      <c r="B7" s="31"/>
      <c r="C7" s="31"/>
      <c r="D7" s="31"/>
      <c r="E7" s="32"/>
      <c r="F7" s="33"/>
      <c r="G7" s="31"/>
      <c r="H7" s="31"/>
      <c r="I7" s="31"/>
      <c r="J7" s="31"/>
      <c r="K7" s="31"/>
      <c r="L7" s="31"/>
      <c r="M7" s="34"/>
    </row>
    <row r="8" spans="1:15" x14ac:dyDescent="0.25">
      <c r="A8" s="35"/>
      <c r="B8" s="36" t="s">
        <v>33</v>
      </c>
      <c r="C8" s="37"/>
      <c r="D8" s="38" t="s">
        <v>1</v>
      </c>
      <c r="E8" s="39" t="s">
        <v>32</v>
      </c>
      <c r="F8" s="38" t="s">
        <v>2</v>
      </c>
      <c r="G8" s="37"/>
      <c r="H8" s="38" t="s">
        <v>1</v>
      </c>
      <c r="I8" s="39" t="s">
        <v>32</v>
      </c>
      <c r="J8" s="38" t="s">
        <v>2</v>
      </c>
      <c r="K8" s="37"/>
      <c r="L8" s="37"/>
      <c r="M8" s="40"/>
    </row>
    <row r="9" spans="1:15" x14ac:dyDescent="0.25">
      <c r="A9" s="35"/>
      <c r="B9" s="37"/>
      <c r="C9" s="37"/>
      <c r="D9" s="38" t="s">
        <v>31</v>
      </c>
      <c r="E9" s="39" t="s">
        <v>31</v>
      </c>
      <c r="F9" s="38" t="s">
        <v>31</v>
      </c>
      <c r="G9" s="37"/>
      <c r="H9" s="38" t="s">
        <v>31</v>
      </c>
      <c r="I9" s="39" t="s">
        <v>31</v>
      </c>
      <c r="J9" s="38" t="s">
        <v>31</v>
      </c>
      <c r="K9" s="37"/>
      <c r="L9" s="37"/>
      <c r="M9" s="40"/>
    </row>
    <row r="10" spans="1:15" x14ac:dyDescent="0.25">
      <c r="A10" s="35"/>
      <c r="B10" s="37" t="s">
        <v>3</v>
      </c>
      <c r="C10" s="37" t="s">
        <v>87</v>
      </c>
      <c r="D10" s="57"/>
      <c r="E10" s="58"/>
      <c r="F10" s="57"/>
      <c r="G10" s="41" t="s">
        <v>116</v>
      </c>
      <c r="H10" s="42" t="str">
        <f>IF(D10&gt;0,D10/E5*1000,"")</f>
        <v/>
      </c>
      <c r="I10" s="43" t="str">
        <f>IF(E10&gt;0,E10/E5*1000,"")</f>
        <v/>
      </c>
      <c r="J10" s="42" t="str">
        <f>IF(F10&gt;0,F10/E5*1000,"")</f>
        <v/>
      </c>
      <c r="K10" s="37"/>
      <c r="L10" s="37"/>
      <c r="M10" s="40"/>
    </row>
    <row r="11" spans="1:15" x14ac:dyDescent="0.25">
      <c r="A11" s="35"/>
      <c r="B11" s="37"/>
      <c r="C11" s="37"/>
      <c r="D11" s="38"/>
      <c r="E11" s="38"/>
      <c r="F11" s="38"/>
      <c r="G11" s="37"/>
      <c r="H11" s="37"/>
      <c r="I11" s="37"/>
      <c r="J11" s="37"/>
      <c r="K11" s="37"/>
      <c r="L11" s="37"/>
      <c r="M11" s="40"/>
      <c r="O11" s="7"/>
    </row>
    <row r="12" spans="1:15" x14ac:dyDescent="0.25">
      <c r="A12" s="35"/>
      <c r="B12" s="37" t="s">
        <v>4</v>
      </c>
      <c r="C12" s="37" t="s">
        <v>34</v>
      </c>
      <c r="D12" s="38"/>
      <c r="E12" s="59"/>
      <c r="F12" s="38"/>
      <c r="G12" s="37"/>
      <c r="H12" s="38"/>
      <c r="I12" s="39"/>
      <c r="J12" s="38"/>
      <c r="K12" s="37"/>
      <c r="L12" s="37"/>
      <c r="M12" s="40"/>
    </row>
    <row r="13" spans="1:15" x14ac:dyDescent="0.25">
      <c r="A13" s="35"/>
      <c r="B13" s="37"/>
      <c r="C13" s="37"/>
      <c r="D13" s="38"/>
      <c r="E13" s="38"/>
      <c r="F13" s="38"/>
      <c r="G13" s="37"/>
      <c r="H13" s="38"/>
      <c r="I13" s="39"/>
      <c r="J13" s="38"/>
      <c r="K13" s="37"/>
      <c r="L13" s="37"/>
      <c r="M13" s="40"/>
    </row>
    <row r="14" spans="1:15" x14ac:dyDescent="0.25">
      <c r="A14" s="35"/>
      <c r="B14" s="37" t="s">
        <v>5</v>
      </c>
      <c r="C14" s="37" t="s">
        <v>43</v>
      </c>
      <c r="D14" s="38"/>
      <c r="E14" s="60"/>
      <c r="F14" s="38"/>
      <c r="G14" s="206"/>
      <c r="H14" s="66"/>
      <c r="I14" s="205"/>
      <c r="J14" s="66"/>
      <c r="K14" s="37"/>
      <c r="L14" s="37"/>
      <c r="M14" s="40"/>
    </row>
    <row r="15" spans="1:15" x14ac:dyDescent="0.25">
      <c r="A15" s="35"/>
      <c r="B15" s="37"/>
      <c r="C15" s="37"/>
      <c r="D15" s="38"/>
      <c r="E15" s="46"/>
      <c r="F15" s="38"/>
      <c r="G15" s="37"/>
      <c r="H15" s="37"/>
      <c r="I15" s="37"/>
      <c r="J15" s="37"/>
      <c r="K15" s="37"/>
      <c r="L15" s="37"/>
      <c r="M15" s="40"/>
    </row>
    <row r="16" spans="1:15" x14ac:dyDescent="0.25">
      <c r="A16" s="35"/>
      <c r="B16" s="37" t="s">
        <v>6</v>
      </c>
      <c r="C16" s="37" t="s">
        <v>44</v>
      </c>
      <c r="D16" s="38"/>
      <c r="E16" s="60"/>
      <c r="F16" s="38"/>
      <c r="G16" s="37"/>
      <c r="H16" s="37"/>
      <c r="I16" s="37"/>
      <c r="J16" s="37"/>
      <c r="K16" s="37"/>
      <c r="L16" s="37"/>
      <c r="M16" s="40"/>
    </row>
    <row r="17" spans="1:13" ht="15.95" thickBot="1" x14ac:dyDescent="0.3">
      <c r="A17" s="47"/>
      <c r="B17" s="48"/>
      <c r="C17" s="48"/>
      <c r="D17" s="49"/>
      <c r="E17" s="50"/>
      <c r="F17" s="49"/>
      <c r="G17" s="48"/>
      <c r="H17" s="48"/>
      <c r="I17" s="48"/>
      <c r="J17" s="48"/>
      <c r="K17" s="48"/>
      <c r="L17" s="48"/>
      <c r="M17" s="51"/>
    </row>
    <row r="18" spans="1:13" ht="15.95" thickBot="1" x14ac:dyDescent="0.3">
      <c r="E18" s="8"/>
    </row>
    <row r="19" spans="1:13" x14ac:dyDescent="0.25">
      <c r="A19" s="30"/>
      <c r="B19" s="31"/>
      <c r="C19" s="31"/>
      <c r="D19" s="33"/>
      <c r="E19" s="52"/>
      <c r="F19" s="33"/>
      <c r="G19" s="31"/>
      <c r="H19" s="31"/>
      <c r="I19" s="31"/>
      <c r="J19" s="31"/>
      <c r="K19" s="31"/>
      <c r="L19" s="31"/>
      <c r="M19" s="34"/>
    </row>
    <row r="20" spans="1:13" x14ac:dyDescent="0.25">
      <c r="A20" s="35"/>
      <c r="B20" s="36" t="s">
        <v>35</v>
      </c>
      <c r="C20" s="37"/>
      <c r="D20" s="38"/>
      <c r="E20" s="46"/>
      <c r="F20" s="38"/>
      <c r="G20" s="37"/>
      <c r="H20" s="37"/>
      <c r="I20" s="37"/>
      <c r="J20" s="38" t="s">
        <v>1</v>
      </c>
      <c r="K20" s="39" t="s">
        <v>32</v>
      </c>
      <c r="L20" s="38" t="s">
        <v>2</v>
      </c>
      <c r="M20" s="40"/>
    </row>
    <row r="21" spans="1:13" x14ac:dyDescent="0.25">
      <c r="A21" s="35"/>
      <c r="B21" s="37"/>
      <c r="C21" s="37"/>
      <c r="D21" s="38"/>
      <c r="E21" s="38"/>
      <c r="F21" s="38"/>
      <c r="G21" s="37"/>
      <c r="H21" s="37"/>
      <c r="I21" s="37"/>
      <c r="J21" s="38" t="s">
        <v>31</v>
      </c>
      <c r="K21" s="39" t="s">
        <v>31</v>
      </c>
      <c r="L21" s="38" t="s">
        <v>31</v>
      </c>
      <c r="M21" s="40"/>
    </row>
    <row r="22" spans="1:13" x14ac:dyDescent="0.25">
      <c r="A22" s="35"/>
      <c r="B22" s="37" t="s">
        <v>7</v>
      </c>
      <c r="C22" s="37" t="s">
        <v>36</v>
      </c>
      <c r="D22" s="38"/>
      <c r="E22" s="60"/>
      <c r="F22" s="38"/>
      <c r="G22" s="37" t="s">
        <v>74</v>
      </c>
      <c r="H22" s="37"/>
      <c r="I22" s="37"/>
      <c r="J22" s="44" t="str">
        <f>IF(D10&gt;0,D10*$E22*0.01,"")</f>
        <v/>
      </c>
      <c r="K22" s="45" t="str">
        <f>IF(E10&gt;0,E10*$E22*0.01,"")</f>
        <v/>
      </c>
      <c r="L22" s="44" t="str">
        <f>IF(F10&gt;0,F10*$E22*0.01,"")</f>
        <v/>
      </c>
      <c r="M22" s="40"/>
    </row>
    <row r="23" spans="1:13" x14ac:dyDescent="0.25">
      <c r="A23" s="35"/>
      <c r="B23" s="37"/>
      <c r="C23" s="37"/>
      <c r="D23" s="38"/>
      <c r="E23" s="38"/>
      <c r="F23" s="38"/>
      <c r="G23" s="37"/>
      <c r="H23" s="53"/>
      <c r="I23" s="37"/>
      <c r="J23" s="202"/>
      <c r="K23" s="203"/>
      <c r="L23" s="202"/>
      <c r="M23" s="40"/>
    </row>
    <row r="24" spans="1:13" x14ac:dyDescent="0.25">
      <c r="A24" s="35"/>
      <c r="B24" s="37" t="s">
        <v>8</v>
      </c>
      <c r="C24" s="37" t="s">
        <v>37</v>
      </c>
      <c r="D24" s="204"/>
      <c r="E24" s="60"/>
      <c r="F24" s="204"/>
      <c r="G24" s="37" t="s">
        <v>75</v>
      </c>
      <c r="H24" s="37"/>
      <c r="I24" s="37"/>
      <c r="J24" s="44" t="str">
        <f>IF(D10&gt;0,(D32+D34)*$E$24/100,"")</f>
        <v/>
      </c>
      <c r="K24" s="45" t="str">
        <f t="shared" ref="K24:L24" si="0">IF(E10&gt;0,(E32+E34)*$E$24/100,"")</f>
        <v/>
      </c>
      <c r="L24" s="44" t="str">
        <f t="shared" si="0"/>
        <v/>
      </c>
      <c r="M24" s="40"/>
    </row>
    <row r="25" spans="1:13" x14ac:dyDescent="0.25">
      <c r="A25" s="35"/>
      <c r="B25" s="37"/>
      <c r="C25" s="37"/>
      <c r="D25" s="38"/>
      <c r="E25" s="38"/>
      <c r="F25" s="38"/>
      <c r="G25" s="37"/>
      <c r="H25" s="37"/>
      <c r="I25" s="37"/>
      <c r="J25" s="202"/>
      <c r="K25" s="203"/>
      <c r="L25" s="202"/>
      <c r="M25" s="40"/>
    </row>
    <row r="26" spans="1:13" x14ac:dyDescent="0.25">
      <c r="A26" s="35"/>
      <c r="B26" s="37" t="s">
        <v>9</v>
      </c>
      <c r="C26" s="37" t="s">
        <v>38</v>
      </c>
      <c r="D26" s="38"/>
      <c r="E26" s="60"/>
      <c r="F26" s="38"/>
      <c r="G26" s="37" t="s">
        <v>76</v>
      </c>
      <c r="H26" s="37"/>
      <c r="I26" s="37"/>
      <c r="J26" s="44" t="str">
        <f>IF(D10&gt;0,D36*$E26/100,"")</f>
        <v/>
      </c>
      <c r="K26" s="45" t="str">
        <f t="shared" ref="K26:L26" si="1">IF(E10&gt;0,E36*$E26/100,"")</f>
        <v/>
      </c>
      <c r="L26" s="44" t="str">
        <f t="shared" si="1"/>
        <v/>
      </c>
      <c r="M26" s="40"/>
    </row>
    <row r="27" spans="1:13" ht="15.75" thickBot="1" x14ac:dyDescent="0.3">
      <c r="A27" s="47"/>
      <c r="B27" s="48"/>
      <c r="C27" s="48"/>
      <c r="D27" s="49"/>
      <c r="E27" s="49"/>
      <c r="F27" s="49"/>
      <c r="G27" s="48"/>
      <c r="H27" s="48"/>
      <c r="I27" s="48"/>
      <c r="J27" s="48"/>
      <c r="K27" s="48"/>
      <c r="L27" s="48"/>
      <c r="M27" s="51"/>
    </row>
    <row r="28" spans="1:13" ht="15.75" thickBot="1" x14ac:dyDescent="0.3"/>
    <row r="29" spans="1:13" x14ac:dyDescent="0.25">
      <c r="A29" s="30"/>
      <c r="B29" s="31"/>
      <c r="C29" s="31"/>
      <c r="D29" s="33"/>
      <c r="E29" s="33"/>
      <c r="F29" s="33"/>
      <c r="G29" s="31"/>
      <c r="H29" s="31"/>
      <c r="I29" s="31"/>
      <c r="J29" s="31"/>
      <c r="K29" s="31"/>
      <c r="L29" s="31"/>
      <c r="M29" s="34"/>
    </row>
    <row r="30" spans="1:13" x14ac:dyDescent="0.25">
      <c r="A30" s="35"/>
      <c r="B30" s="36" t="s">
        <v>39</v>
      </c>
      <c r="C30" s="211"/>
      <c r="D30" s="38" t="s">
        <v>1</v>
      </c>
      <c r="E30" s="39" t="s">
        <v>32</v>
      </c>
      <c r="F30" s="38" t="s">
        <v>2</v>
      </c>
      <c r="G30" s="37"/>
      <c r="H30" s="37"/>
      <c r="I30" s="37"/>
      <c r="J30" s="37"/>
      <c r="K30" s="37"/>
      <c r="L30" s="37"/>
      <c r="M30" s="40"/>
    </row>
    <row r="31" spans="1:13" x14ac:dyDescent="0.25">
      <c r="A31" s="35"/>
      <c r="B31" s="203"/>
      <c r="C31" s="202"/>
      <c r="D31" s="38" t="s">
        <v>31</v>
      </c>
      <c r="E31" s="39" t="s">
        <v>31</v>
      </c>
      <c r="F31" s="38" t="s">
        <v>31</v>
      </c>
      <c r="G31" s="37"/>
      <c r="H31" s="37"/>
      <c r="I31" s="37"/>
      <c r="J31" s="37"/>
      <c r="K31" s="37"/>
      <c r="L31" s="37"/>
      <c r="M31" s="40"/>
    </row>
    <row r="32" spans="1:13" x14ac:dyDescent="0.25">
      <c r="A32" s="35"/>
      <c r="B32" s="37" t="s">
        <v>10</v>
      </c>
      <c r="C32" s="37" t="s">
        <v>41</v>
      </c>
      <c r="D32" s="44" t="str">
        <f>IF(D10&gt;0,(1-$E$22/100)*D10*1/(1+$E12),"")</f>
        <v/>
      </c>
      <c r="E32" s="45" t="str">
        <f t="shared" ref="E32:F32" si="2">IF(E10&gt;0,(1-$E$22/100)*E10*1/(1+$E12),"")</f>
        <v/>
      </c>
      <c r="F32" s="44" t="str">
        <f t="shared" si="2"/>
        <v/>
      </c>
      <c r="G32" s="37"/>
      <c r="H32" s="37"/>
      <c r="I32" s="37"/>
      <c r="J32" s="37"/>
      <c r="K32" s="37"/>
      <c r="L32" s="37"/>
      <c r="M32" s="40"/>
    </row>
    <row r="33" spans="1:17" x14ac:dyDescent="0.25">
      <c r="A33" s="35"/>
      <c r="B33" s="202"/>
      <c r="C33" s="202"/>
      <c r="D33" s="208"/>
      <c r="E33" s="212"/>
      <c r="F33" s="208"/>
      <c r="G33" s="37"/>
      <c r="H33" s="37"/>
      <c r="I33" s="37"/>
      <c r="J33" s="37"/>
      <c r="K33" s="37"/>
      <c r="L33" s="37"/>
      <c r="M33" s="40"/>
    </row>
    <row r="34" spans="1:17" x14ac:dyDescent="0.25">
      <c r="A34" s="35"/>
      <c r="B34" s="37" t="s">
        <v>11</v>
      </c>
      <c r="C34" s="37" t="s">
        <v>42</v>
      </c>
      <c r="D34" s="44" t="str">
        <f>IF(D10&gt;0,(1-$E$22/100)*D10*$E12/(1+$E12),"")</f>
        <v/>
      </c>
      <c r="E34" s="45" t="str">
        <f t="shared" ref="E34:F34" si="3">IF(E10&gt;0,(1-$E$22/100)*E10*$E12/(1+$E12),"")</f>
        <v/>
      </c>
      <c r="F34" s="44" t="str">
        <f t="shared" si="3"/>
        <v/>
      </c>
      <c r="G34" s="37"/>
      <c r="H34" s="37"/>
      <c r="I34" s="37"/>
      <c r="J34" s="37"/>
      <c r="K34" s="37"/>
      <c r="L34" s="37"/>
      <c r="M34" s="40"/>
    </row>
    <row r="35" spans="1:17" x14ac:dyDescent="0.25">
      <c r="A35" s="35"/>
      <c r="B35" s="202"/>
      <c r="C35" s="202"/>
      <c r="D35" s="208"/>
      <c r="E35" s="212"/>
      <c r="F35" s="208"/>
      <c r="G35" s="37"/>
      <c r="H35" s="37"/>
      <c r="I35" s="37"/>
      <c r="J35" s="37"/>
      <c r="K35" s="37"/>
      <c r="L35" s="37"/>
      <c r="M35" s="40"/>
    </row>
    <row r="36" spans="1:17" x14ac:dyDescent="0.25">
      <c r="A36" s="35"/>
      <c r="B36" s="37" t="s">
        <v>12</v>
      </c>
      <c r="C36" s="37" t="s">
        <v>40</v>
      </c>
      <c r="D36" s="44" t="str">
        <f>IF(D10&gt;0,(D32+D34)*$E$14/100,"")</f>
        <v/>
      </c>
      <c r="E36" s="45" t="str">
        <f t="shared" ref="E36:F36" si="4">IF(E10&gt;0,(E32+E34)*$E$14/100,"")</f>
        <v/>
      </c>
      <c r="F36" s="44" t="str">
        <f t="shared" si="4"/>
        <v/>
      </c>
      <c r="G36" s="37"/>
      <c r="H36" s="37"/>
      <c r="I36" s="37"/>
      <c r="J36" s="37"/>
      <c r="K36" s="37"/>
      <c r="L36" s="37"/>
      <c r="M36" s="40"/>
    </row>
    <row r="37" spans="1:17" ht="15.75" thickBot="1" x14ac:dyDescent="0.3">
      <c r="A37" s="47"/>
      <c r="B37" s="48"/>
      <c r="C37" s="48"/>
      <c r="D37" s="49"/>
      <c r="E37" s="49"/>
      <c r="F37" s="49"/>
      <c r="G37" s="48"/>
      <c r="H37" s="48"/>
      <c r="I37" s="48"/>
      <c r="J37" s="48"/>
      <c r="K37" s="48"/>
      <c r="L37" s="48"/>
      <c r="M37" s="51"/>
    </row>
    <row r="38" spans="1:17" ht="15.75" thickBot="1" x14ac:dyDescent="0.3"/>
    <row r="39" spans="1:17" x14ac:dyDescent="0.25">
      <c r="A39" s="30"/>
      <c r="B39" s="31"/>
      <c r="C39" s="31"/>
      <c r="D39" s="33"/>
      <c r="E39" s="33"/>
      <c r="F39" s="33"/>
      <c r="G39" s="31"/>
      <c r="H39" s="31"/>
      <c r="I39" s="31"/>
      <c r="J39" s="31"/>
      <c r="K39" s="31"/>
      <c r="L39" s="31"/>
      <c r="M39" s="34"/>
    </row>
    <row r="40" spans="1:17" x14ac:dyDescent="0.25">
      <c r="A40" s="35"/>
      <c r="B40" s="36" t="s">
        <v>45</v>
      </c>
      <c r="C40" s="37"/>
      <c r="D40" s="38"/>
      <c r="E40" s="38"/>
      <c r="F40" s="38"/>
      <c r="G40" s="215"/>
      <c r="H40" s="213" t="s">
        <v>77</v>
      </c>
      <c r="I40" s="204"/>
      <c r="J40" s="44" t="str">
        <f>IF(E42&gt;0,E42*E5/1000,"")</f>
        <v/>
      </c>
      <c r="K40" s="206"/>
      <c r="L40" s="206"/>
      <c r="M40" s="40"/>
    </row>
    <row r="41" spans="1:17" x14ac:dyDescent="0.25">
      <c r="A41" s="35"/>
      <c r="B41" s="37"/>
      <c r="C41" s="37"/>
      <c r="D41" s="37"/>
      <c r="E41" s="38"/>
      <c r="F41" s="38"/>
      <c r="G41" s="206"/>
      <c r="H41" s="206"/>
      <c r="I41" s="206"/>
      <c r="J41" s="206"/>
      <c r="K41" s="206"/>
      <c r="L41" s="206"/>
      <c r="M41" s="40"/>
    </row>
    <row r="42" spans="1:17" x14ac:dyDescent="0.25">
      <c r="A42" s="35"/>
      <c r="B42" s="37" t="s">
        <v>13</v>
      </c>
      <c r="C42" s="37" t="s">
        <v>46</v>
      </c>
      <c r="D42" s="38"/>
      <c r="E42" s="54"/>
      <c r="F42" s="38"/>
      <c r="G42" s="215"/>
      <c r="H42" s="41" t="s">
        <v>78</v>
      </c>
      <c r="I42" s="207"/>
      <c r="J42" s="44" t="str">
        <f>IF(AND(E42&gt;0,E44&gt;0,E46&gt;0),J40*1/(1+E44)-J46*E16/100,"")</f>
        <v/>
      </c>
      <c r="K42" s="207"/>
      <c r="L42" s="206"/>
      <c r="M42" s="40"/>
      <c r="O42" s="28"/>
      <c r="P42" s="28"/>
    </row>
    <row r="43" spans="1:17" x14ac:dyDescent="0.25">
      <c r="A43" s="35"/>
      <c r="B43" s="37"/>
      <c r="C43" s="37"/>
      <c r="D43" s="38"/>
      <c r="E43" s="46"/>
      <c r="F43" s="38"/>
      <c r="G43" s="209"/>
      <c r="H43" s="210"/>
      <c r="I43" s="210"/>
      <c r="J43" s="213"/>
      <c r="K43" s="210"/>
      <c r="L43" s="206"/>
      <c r="M43" s="40"/>
      <c r="O43" s="9"/>
      <c r="P43" s="9"/>
      <c r="Q43" s="9"/>
    </row>
    <row r="44" spans="1:17" x14ac:dyDescent="0.25">
      <c r="A44" s="35"/>
      <c r="B44" s="37" t="s">
        <v>14</v>
      </c>
      <c r="C44" s="37" t="s">
        <v>47</v>
      </c>
      <c r="D44" s="38"/>
      <c r="E44" s="55"/>
      <c r="F44" s="38"/>
      <c r="G44" s="215"/>
      <c r="H44" s="41" t="s">
        <v>79</v>
      </c>
      <c r="I44" s="210"/>
      <c r="J44" s="44" t="str">
        <f>IF(AND(E42&gt;0,E44&gt;0,E46&gt;0),J40*E44/(1+E44)-J46*(1-E16/100),"")</f>
        <v/>
      </c>
      <c r="K44" s="210"/>
      <c r="L44" s="206"/>
      <c r="M44" s="40"/>
      <c r="O44" s="9"/>
      <c r="P44" s="9"/>
      <c r="Q44" s="9"/>
    </row>
    <row r="45" spans="1:17" x14ac:dyDescent="0.25">
      <c r="A45" s="35"/>
      <c r="B45" s="37"/>
      <c r="C45" s="37"/>
      <c r="D45" s="38"/>
      <c r="E45" s="46"/>
      <c r="F45" s="38"/>
      <c r="G45" s="209"/>
      <c r="H45" s="210"/>
      <c r="I45" s="210"/>
      <c r="J45" s="213"/>
      <c r="K45" s="207"/>
      <c r="L45" s="206"/>
      <c r="M45" s="40"/>
    </row>
    <row r="46" spans="1:17" x14ac:dyDescent="0.25">
      <c r="A46" s="35"/>
      <c r="B46" s="37" t="s">
        <v>15</v>
      </c>
      <c r="C46" s="37" t="s">
        <v>115</v>
      </c>
      <c r="D46" s="38"/>
      <c r="E46" s="54"/>
      <c r="F46" s="38"/>
      <c r="G46" s="215"/>
      <c r="H46" s="41" t="s">
        <v>80</v>
      </c>
      <c r="I46" s="206"/>
      <c r="J46" s="44" t="str">
        <f>IF(AND(E42&gt;0,E46&gt;0),J40*E46/100,"")</f>
        <v/>
      </c>
      <c r="K46" s="206"/>
      <c r="L46" s="206"/>
      <c r="M46" s="40"/>
    </row>
    <row r="47" spans="1:17" ht="15.75" thickBot="1" x14ac:dyDescent="0.3">
      <c r="A47" s="47"/>
      <c r="B47" s="48"/>
      <c r="C47" s="48"/>
      <c r="D47" s="49"/>
      <c r="E47" s="50"/>
      <c r="F47" s="49"/>
      <c r="G47" s="48"/>
      <c r="H47" s="49"/>
      <c r="I47" s="48"/>
      <c r="J47" s="48"/>
      <c r="K47" s="48"/>
      <c r="L47" s="48"/>
      <c r="M47" s="51"/>
    </row>
    <row r="48" spans="1:17" ht="15.75" thickBot="1" x14ac:dyDescent="0.3">
      <c r="E48" s="8"/>
      <c r="H48" s="6"/>
    </row>
    <row r="49" spans="1:15" x14ac:dyDescent="0.25">
      <c r="A49" s="30"/>
      <c r="B49" s="31"/>
      <c r="C49" s="31"/>
      <c r="D49" s="33"/>
      <c r="E49" s="52"/>
      <c r="F49" s="33"/>
      <c r="G49" s="31"/>
      <c r="H49" s="33"/>
      <c r="I49" s="31"/>
      <c r="J49" s="31"/>
      <c r="K49" s="31"/>
      <c r="L49" s="31"/>
      <c r="M49" s="34"/>
    </row>
    <row r="50" spans="1:15" x14ac:dyDescent="0.25">
      <c r="A50" s="35"/>
      <c r="B50" s="36" t="s">
        <v>48</v>
      </c>
      <c r="C50" s="37"/>
      <c r="D50" s="38" t="s">
        <v>1</v>
      </c>
      <c r="E50" s="39" t="s">
        <v>32</v>
      </c>
      <c r="F50" s="38" t="s">
        <v>2</v>
      </c>
      <c r="G50" s="37"/>
      <c r="H50" s="38" t="s">
        <v>1</v>
      </c>
      <c r="I50" s="39" t="s">
        <v>32</v>
      </c>
      <c r="J50" s="38" t="s">
        <v>2</v>
      </c>
      <c r="K50" s="37"/>
      <c r="L50" s="37"/>
      <c r="M50" s="40"/>
    </row>
    <row r="51" spans="1:15" x14ac:dyDescent="0.25">
      <c r="A51" s="35"/>
      <c r="B51" s="37"/>
      <c r="C51" s="37"/>
      <c r="D51" s="38" t="s">
        <v>31</v>
      </c>
      <c r="E51" s="39" t="s">
        <v>31</v>
      </c>
      <c r="F51" s="38" t="s">
        <v>31</v>
      </c>
      <c r="G51" s="37"/>
      <c r="H51" s="38" t="s">
        <v>31</v>
      </c>
      <c r="I51" s="39" t="s">
        <v>31</v>
      </c>
      <c r="J51" s="38" t="s">
        <v>31</v>
      </c>
      <c r="K51" s="37"/>
      <c r="L51" s="37"/>
      <c r="M51" s="40"/>
    </row>
    <row r="52" spans="1:15" x14ac:dyDescent="0.25">
      <c r="A52" s="35"/>
      <c r="B52" s="37" t="s">
        <v>16</v>
      </c>
      <c r="C52" s="37" t="s">
        <v>81</v>
      </c>
      <c r="D52" s="44" t="str">
        <f>IF(D36="","", D36*(1-$E$26/100)-$J$46)</f>
        <v/>
      </c>
      <c r="E52" s="45" t="str">
        <f>IF(E36="","", E36*(1-$E$26/100)-$J$46)</f>
        <v/>
      </c>
      <c r="F52" s="44" t="str">
        <f>IF(F36="","", F36*(1-$E$26/100)-$J$46)</f>
        <v/>
      </c>
      <c r="G52" s="41" t="s">
        <v>49</v>
      </c>
      <c r="H52" s="61" t="str">
        <f>IF(D10&gt;0,D52/D58,"")</f>
        <v/>
      </c>
      <c r="I52" s="62" t="str">
        <f>IF(E10&gt;0,E52/E58,"")</f>
        <v/>
      </c>
      <c r="J52" s="61" t="str">
        <f>IF(F10&gt;0,F52/F58,"")</f>
        <v/>
      </c>
      <c r="K52" s="37"/>
      <c r="L52" s="37"/>
      <c r="M52" s="40"/>
    </row>
    <row r="53" spans="1:15" x14ac:dyDescent="0.25">
      <c r="A53" s="35"/>
      <c r="B53" s="37"/>
      <c r="C53" s="37"/>
      <c r="D53" s="38"/>
      <c r="E53" s="214"/>
      <c r="F53" s="38"/>
      <c r="G53" s="37"/>
      <c r="H53" s="37"/>
      <c r="I53" s="38"/>
      <c r="J53" s="37"/>
      <c r="K53" s="37"/>
      <c r="L53" s="37"/>
      <c r="M53" s="40"/>
      <c r="O53" s="10"/>
    </row>
    <row r="54" spans="1:15" x14ac:dyDescent="0.25">
      <c r="A54" s="35"/>
      <c r="B54" s="37" t="s">
        <v>17</v>
      </c>
      <c r="C54" s="37" t="s">
        <v>82</v>
      </c>
      <c r="D54" s="44" t="str">
        <f>IF(D32="","",D32*(1-$E$24/100)-$J42)</f>
        <v/>
      </c>
      <c r="E54" s="45" t="str">
        <f>IF(E32="","",E32*(1-$E$24/100)-$J42)</f>
        <v/>
      </c>
      <c r="F54" s="44" t="str">
        <f>IF(F32="","",F32*(1-$E$24/100)-$J42)</f>
        <v/>
      </c>
      <c r="G54" s="41" t="s">
        <v>50</v>
      </c>
      <c r="H54" s="61" t="str">
        <f>IF(D10&gt;0,D54/(D54+D56),"")</f>
        <v/>
      </c>
      <c r="I54" s="62" t="str">
        <f>IF(E10&gt;0,E54/(E54+E56),"")</f>
        <v/>
      </c>
      <c r="J54" s="61" t="str">
        <f>IF(F10&gt;0,F54/(F54+F56),"")</f>
        <v/>
      </c>
      <c r="K54" s="37"/>
      <c r="L54" s="37"/>
      <c r="M54" s="40"/>
    </row>
    <row r="55" spans="1:15" x14ac:dyDescent="0.25">
      <c r="A55" s="35"/>
      <c r="B55" s="37"/>
      <c r="C55" s="37"/>
      <c r="D55" s="38"/>
      <c r="E55" s="214"/>
      <c r="F55" s="38"/>
      <c r="G55" s="37"/>
      <c r="H55" s="38"/>
      <c r="I55" s="37"/>
      <c r="J55" s="37"/>
      <c r="K55" s="37"/>
      <c r="L55" s="37"/>
      <c r="M55" s="40"/>
    </row>
    <row r="56" spans="1:15" x14ac:dyDescent="0.25">
      <c r="A56" s="35"/>
      <c r="B56" s="37" t="s">
        <v>18</v>
      </c>
      <c r="C56" s="37" t="s">
        <v>83</v>
      </c>
      <c r="D56" s="44" t="str">
        <f>IF(D34="","",D34*(1-$E$24/100)-$J44)</f>
        <v/>
      </c>
      <c r="E56" s="45" t="str">
        <f>IF(E34="","",E34*(1-$E$24/100)-$J44)</f>
        <v/>
      </c>
      <c r="F56" s="44" t="str">
        <f>IF(F34="","",F34*(1-$E$24/100)-$J44)</f>
        <v/>
      </c>
      <c r="G56" s="41" t="s">
        <v>51</v>
      </c>
      <c r="H56" s="42" t="str">
        <f>IF(D10&gt;0,D58/E5*1000,"")</f>
        <v/>
      </c>
      <c r="I56" s="216" t="str">
        <f>IF(E10&gt;0,E58/E5*1000,"")</f>
        <v/>
      </c>
      <c r="J56" s="42" t="str">
        <f>IF(F10&gt;0,F58/E5*1000,"")</f>
        <v/>
      </c>
      <c r="K56" s="37"/>
      <c r="L56" s="37"/>
      <c r="M56" s="40"/>
    </row>
    <row r="57" spans="1:15" x14ac:dyDescent="0.25">
      <c r="A57" s="35"/>
      <c r="B57" s="37"/>
      <c r="C57" s="37"/>
      <c r="D57" s="38"/>
      <c r="E57" s="39"/>
      <c r="F57" s="38"/>
      <c r="G57" s="37"/>
      <c r="H57" s="37"/>
      <c r="I57" s="37"/>
      <c r="J57" s="37"/>
      <c r="K57" s="37"/>
      <c r="L57" s="37"/>
      <c r="M57" s="40"/>
    </row>
    <row r="58" spans="1:15" x14ac:dyDescent="0.25">
      <c r="A58" s="35"/>
      <c r="B58" s="37" t="s">
        <v>19</v>
      </c>
      <c r="C58" s="37" t="s">
        <v>84</v>
      </c>
      <c r="D58" s="44" t="str">
        <f>IF(D56="","",D52+D54+D56)</f>
        <v/>
      </c>
      <c r="E58" s="45" t="str">
        <f t="shared" ref="E58:F58" si="5">IF(E56="","",E52+E54+E56)</f>
        <v/>
      </c>
      <c r="F58" s="44" t="str">
        <f t="shared" si="5"/>
        <v/>
      </c>
      <c r="G58" s="37"/>
      <c r="H58" s="37"/>
      <c r="I58" s="37"/>
      <c r="J58" s="37"/>
      <c r="K58" s="37"/>
      <c r="L58" s="37"/>
      <c r="M58" s="40"/>
    </row>
    <row r="59" spans="1:15" ht="15.75" thickBot="1" x14ac:dyDescent="0.3">
      <c r="A59" s="47"/>
      <c r="B59" s="48"/>
      <c r="C59" s="48"/>
      <c r="D59" s="63"/>
      <c r="E59" s="63"/>
      <c r="F59" s="63"/>
      <c r="G59" s="48"/>
      <c r="H59" s="48"/>
      <c r="I59" s="48"/>
      <c r="J59" s="48"/>
      <c r="K59" s="48"/>
      <c r="L59" s="48"/>
      <c r="M59" s="51"/>
    </row>
    <row r="60" spans="1:15" ht="15.75" thickBot="1" x14ac:dyDescent="0.3">
      <c r="D60" s="11"/>
      <c r="E60" s="11"/>
      <c r="F60" s="11"/>
    </row>
    <row r="61" spans="1:15" x14ac:dyDescent="0.25">
      <c r="A61" s="30"/>
      <c r="B61" s="31"/>
      <c r="C61" s="31"/>
      <c r="D61" s="64"/>
      <c r="E61" s="64"/>
      <c r="F61" s="64"/>
      <c r="G61" s="31"/>
      <c r="H61" s="31"/>
      <c r="I61" s="31"/>
      <c r="J61" s="31"/>
      <c r="K61" s="31"/>
      <c r="L61" s="31"/>
      <c r="M61" s="34"/>
    </row>
    <row r="62" spans="1:15" x14ac:dyDescent="0.25">
      <c r="A62" s="35"/>
      <c r="B62" s="36" t="s">
        <v>52</v>
      </c>
      <c r="C62" s="37"/>
      <c r="D62" s="38" t="s">
        <v>1</v>
      </c>
      <c r="E62" s="39" t="s">
        <v>32</v>
      </c>
      <c r="F62" s="38" t="s">
        <v>2</v>
      </c>
      <c r="G62" s="37"/>
      <c r="H62" s="37"/>
      <c r="I62" s="37"/>
      <c r="J62" s="37"/>
      <c r="K62" s="37"/>
      <c r="L62" s="37"/>
      <c r="M62" s="40"/>
    </row>
    <row r="63" spans="1:15" x14ac:dyDescent="0.25">
      <c r="A63" s="35"/>
      <c r="B63" s="37"/>
      <c r="C63" s="37"/>
      <c r="D63" s="38" t="s">
        <v>31</v>
      </c>
      <c r="E63" s="39" t="s">
        <v>31</v>
      </c>
      <c r="F63" s="38" t="s">
        <v>31</v>
      </c>
      <c r="G63" s="37"/>
      <c r="H63" s="37"/>
      <c r="I63" s="37"/>
      <c r="J63" s="37"/>
      <c r="K63" s="37"/>
      <c r="L63" s="37"/>
      <c r="M63" s="40"/>
    </row>
    <row r="64" spans="1:15" x14ac:dyDescent="0.25">
      <c r="A64" s="35"/>
      <c r="B64" s="37" t="s">
        <v>23</v>
      </c>
      <c r="C64" s="37" t="s">
        <v>85</v>
      </c>
      <c r="D64" s="44" t="str">
        <f>IF(D10&gt;0,D56+D54+D52/2,"")</f>
        <v/>
      </c>
      <c r="E64" s="45" t="str">
        <f>IF(E10&gt;0,E56+E54+E52/2,"")</f>
        <v/>
      </c>
      <c r="F64" s="44" t="str">
        <f>IF(F10&gt;0,F56+F54+F52/2,"")</f>
        <v/>
      </c>
      <c r="G64" s="37"/>
      <c r="H64" s="37"/>
      <c r="I64" s="37"/>
      <c r="J64" s="37"/>
      <c r="K64" s="37"/>
      <c r="L64" s="37"/>
      <c r="M64" s="40"/>
    </row>
    <row r="65" spans="1:13" x14ac:dyDescent="0.25">
      <c r="A65" s="35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40"/>
    </row>
    <row r="66" spans="1:13" x14ac:dyDescent="0.25">
      <c r="A66" s="35"/>
      <c r="B66" s="37" t="s">
        <v>24</v>
      </c>
      <c r="C66" s="37" t="s">
        <v>53</v>
      </c>
      <c r="D66" s="37"/>
      <c r="E66" s="56"/>
      <c r="F66" s="37" t="s">
        <v>54</v>
      </c>
      <c r="G66" s="37"/>
      <c r="H66" s="37"/>
      <c r="I66" s="37"/>
      <c r="J66" s="37"/>
      <c r="K66" s="37"/>
      <c r="L66" s="37"/>
      <c r="M66" s="40"/>
    </row>
    <row r="67" spans="1:13" x14ac:dyDescent="0.25">
      <c r="A67" s="35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40"/>
    </row>
    <row r="68" spans="1:13" x14ac:dyDescent="0.25">
      <c r="A68" s="35"/>
      <c r="B68" s="37" t="s">
        <v>25</v>
      </c>
      <c r="C68" s="37" t="s">
        <v>86</v>
      </c>
      <c r="D68" s="44" t="str">
        <f>IF(E66&gt;0,100*D64/E66,"")</f>
        <v/>
      </c>
      <c r="E68" s="45" t="str">
        <f>IF(E66&gt;0,100*E64/E66,"")</f>
        <v/>
      </c>
      <c r="F68" s="44" t="str">
        <f>IF(E66&gt;0,100*F64/E66,"")</f>
        <v/>
      </c>
      <c r="G68" s="37"/>
      <c r="H68" s="37"/>
      <c r="I68" s="37"/>
      <c r="J68" s="37"/>
      <c r="K68" s="37"/>
      <c r="L68" s="37"/>
      <c r="M68" s="40"/>
    </row>
    <row r="69" spans="1:13" ht="15.75" thickBot="1" x14ac:dyDescent="0.3">
      <c r="A69" s="47"/>
      <c r="B69" s="48"/>
      <c r="C69" s="48"/>
      <c r="D69" s="63"/>
      <c r="E69" s="65"/>
      <c r="F69" s="63"/>
      <c r="G69" s="48"/>
      <c r="H69" s="48"/>
      <c r="I69" s="48"/>
      <c r="J69" s="48"/>
      <c r="K69" s="48"/>
      <c r="L69" s="48"/>
      <c r="M69" s="51"/>
    </row>
    <row r="70" spans="1:13" ht="15.75" thickBot="1" x14ac:dyDescent="0.3">
      <c r="D70" s="11"/>
      <c r="E70" s="11"/>
      <c r="F70" s="11"/>
    </row>
    <row r="71" spans="1:13" x14ac:dyDescent="0.25">
      <c r="A71" s="30"/>
      <c r="B71" s="31"/>
      <c r="C71" s="31"/>
      <c r="D71" s="64"/>
      <c r="E71" s="64"/>
      <c r="F71" s="64"/>
      <c r="G71" s="31"/>
      <c r="H71" s="31"/>
      <c r="I71" s="31"/>
      <c r="J71" s="31"/>
      <c r="K71" s="31"/>
      <c r="L71" s="31"/>
      <c r="M71" s="34"/>
    </row>
    <row r="72" spans="1:13" x14ac:dyDescent="0.25">
      <c r="A72" s="35"/>
      <c r="B72" s="36" t="s">
        <v>55</v>
      </c>
      <c r="C72" s="37"/>
      <c r="D72" s="66"/>
      <c r="E72" s="66"/>
      <c r="F72" s="66"/>
      <c r="G72" s="37"/>
      <c r="H72" s="37"/>
      <c r="I72" s="37"/>
      <c r="J72" s="37"/>
      <c r="K72" s="37"/>
      <c r="L72" s="37"/>
      <c r="M72" s="40"/>
    </row>
    <row r="73" spans="1:13" x14ac:dyDescent="0.25">
      <c r="A73" s="35"/>
      <c r="B73" s="37"/>
      <c r="C73" s="37"/>
      <c r="D73" s="66"/>
      <c r="E73" s="66"/>
      <c r="F73" s="66"/>
      <c r="G73" s="37"/>
      <c r="H73" s="37"/>
      <c r="I73" s="37"/>
      <c r="J73" s="37"/>
      <c r="K73" s="37"/>
      <c r="L73" s="37"/>
      <c r="M73" s="40"/>
    </row>
    <row r="74" spans="1:13" x14ac:dyDescent="0.25">
      <c r="A74" s="35"/>
      <c r="B74" s="37" t="s">
        <v>26</v>
      </c>
      <c r="C74" s="37" t="s">
        <v>56</v>
      </c>
      <c r="D74" s="66"/>
      <c r="E74" s="69"/>
      <c r="F74" s="66"/>
      <c r="G74" s="37"/>
      <c r="H74" s="37"/>
      <c r="I74" s="37"/>
      <c r="J74" s="37"/>
      <c r="K74" s="37"/>
      <c r="L74" s="37"/>
      <c r="M74" s="40"/>
    </row>
    <row r="75" spans="1:13" x14ac:dyDescent="0.25">
      <c r="A75" s="35"/>
      <c r="B75" s="37"/>
      <c r="C75" s="37"/>
      <c r="D75" s="66"/>
      <c r="E75" s="66"/>
      <c r="F75" s="66"/>
      <c r="G75" s="37"/>
      <c r="H75" s="37"/>
      <c r="I75" s="37"/>
      <c r="J75" s="37"/>
      <c r="K75" s="37"/>
      <c r="L75" s="37"/>
      <c r="M75" s="40"/>
    </row>
    <row r="76" spans="1:13" x14ac:dyDescent="0.25">
      <c r="A76" s="35"/>
      <c r="B76" s="37" t="s">
        <v>27</v>
      </c>
      <c r="C76" s="37" t="s">
        <v>57</v>
      </c>
      <c r="D76" s="66"/>
      <c r="E76" s="45" t="str">
        <f>IF(E78&gt;0,E74/E78*100,"")</f>
        <v/>
      </c>
      <c r="F76" s="66"/>
      <c r="G76" s="37"/>
      <c r="H76" s="37"/>
      <c r="I76" s="37"/>
      <c r="J76" s="37"/>
      <c r="K76" s="37"/>
      <c r="L76" s="37"/>
      <c r="M76" s="40"/>
    </row>
    <row r="77" spans="1:13" x14ac:dyDescent="0.25">
      <c r="A77" s="35"/>
      <c r="B77" s="37"/>
      <c r="C77" s="37"/>
      <c r="D77" s="66"/>
      <c r="E77" s="66"/>
      <c r="F77" s="66"/>
      <c r="G77" s="37"/>
      <c r="H77" s="37"/>
      <c r="I77" s="37"/>
      <c r="J77" s="37"/>
      <c r="K77" s="37"/>
      <c r="L77" s="37"/>
      <c r="M77" s="40"/>
    </row>
    <row r="78" spans="1:13" x14ac:dyDescent="0.25">
      <c r="A78" s="35"/>
      <c r="B78" s="37" t="s">
        <v>28</v>
      </c>
      <c r="C78" s="37" t="s">
        <v>58</v>
      </c>
      <c r="D78" s="67"/>
      <c r="E78" s="69"/>
      <c r="F78" s="67"/>
      <c r="G78" s="37"/>
      <c r="H78" s="37"/>
      <c r="I78" s="37"/>
      <c r="J78" s="37"/>
      <c r="K78" s="37"/>
      <c r="L78" s="37"/>
      <c r="M78" s="40"/>
    </row>
    <row r="79" spans="1:13" ht="15.75" thickBot="1" x14ac:dyDescent="0.3">
      <c r="A79" s="47"/>
      <c r="B79" s="48"/>
      <c r="C79" s="48"/>
      <c r="D79" s="68"/>
      <c r="E79" s="68"/>
      <c r="F79" s="68"/>
      <c r="G79" s="48"/>
      <c r="H79" s="48"/>
      <c r="I79" s="48"/>
      <c r="J79" s="48"/>
      <c r="K79" s="48"/>
      <c r="L79" s="48"/>
      <c r="M79" s="51"/>
    </row>
    <row r="80" spans="1:13" x14ac:dyDescent="0.25">
      <c r="D80" s="12"/>
      <c r="E80" s="12"/>
      <c r="F80" s="12"/>
    </row>
    <row r="81" spans="2:6" x14ac:dyDescent="0.25">
      <c r="D81" s="12"/>
      <c r="E81" s="12"/>
      <c r="F81" s="12"/>
    </row>
    <row r="82" spans="2:6" x14ac:dyDescent="0.25">
      <c r="B82" s="13" t="s">
        <v>59</v>
      </c>
      <c r="D82" s="12"/>
      <c r="E82" s="12"/>
      <c r="F82" s="12"/>
    </row>
    <row r="83" spans="2:6" x14ac:dyDescent="0.25">
      <c r="D83" s="12"/>
      <c r="E83" s="12"/>
      <c r="F83" s="12"/>
    </row>
    <row r="84" spans="2:6" x14ac:dyDescent="0.25">
      <c r="B84" s="71"/>
      <c r="C84" s="14" t="s">
        <v>60</v>
      </c>
      <c r="D84" s="2"/>
      <c r="E84" s="2"/>
      <c r="F84" s="2"/>
    </row>
    <row r="85" spans="2:6" x14ac:dyDescent="0.25">
      <c r="B85" s="70"/>
      <c r="C85" s="14" t="s">
        <v>61</v>
      </c>
      <c r="D85" s="2"/>
      <c r="E85" s="2"/>
      <c r="F85" s="2"/>
    </row>
    <row r="86" spans="2:6" x14ac:dyDescent="0.25">
      <c r="D86" s="12"/>
      <c r="E86" s="12"/>
      <c r="F86" s="12"/>
    </row>
    <row r="87" spans="2:6" x14ac:dyDescent="0.25">
      <c r="B87" s="2" t="s">
        <v>20</v>
      </c>
      <c r="C87" s="2" t="s">
        <v>118</v>
      </c>
      <c r="D87" s="11"/>
      <c r="E87" s="11"/>
      <c r="F87" s="11"/>
    </row>
    <row r="88" spans="2:6" x14ac:dyDescent="0.25">
      <c r="B88" s="2" t="s">
        <v>21</v>
      </c>
      <c r="C88" s="2" t="s">
        <v>63</v>
      </c>
      <c r="D88" s="11"/>
      <c r="E88" s="11"/>
      <c r="F88" s="11"/>
    </row>
    <row r="89" spans="2:6" x14ac:dyDescent="0.25">
      <c r="C89" s="16" t="s">
        <v>64</v>
      </c>
      <c r="D89" s="11"/>
      <c r="E89" s="11"/>
      <c r="F89" s="11"/>
    </row>
    <row r="90" spans="2:6" x14ac:dyDescent="0.25">
      <c r="C90" s="16" t="s">
        <v>65</v>
      </c>
      <c r="D90" s="11"/>
      <c r="E90" s="11"/>
      <c r="F90" s="11"/>
    </row>
    <row r="91" spans="2:6" x14ac:dyDescent="0.25">
      <c r="B91" s="16" t="s">
        <v>4</v>
      </c>
      <c r="C91" s="16" t="s">
        <v>66</v>
      </c>
      <c r="D91" s="2"/>
      <c r="E91" s="2"/>
      <c r="F91" s="2"/>
    </row>
    <row r="92" spans="2:6" x14ac:dyDescent="0.25">
      <c r="B92" s="16" t="s">
        <v>5</v>
      </c>
      <c r="C92" s="16" t="s">
        <v>67</v>
      </c>
    </row>
    <row r="93" spans="2:6" x14ac:dyDescent="0.25">
      <c r="B93" s="16" t="s">
        <v>6</v>
      </c>
      <c r="C93" s="16" t="s">
        <v>68</v>
      </c>
    </row>
    <row r="94" spans="2:6" x14ac:dyDescent="0.25">
      <c r="B94" s="16" t="s">
        <v>7</v>
      </c>
      <c r="C94" s="16" t="s">
        <v>69</v>
      </c>
      <c r="D94" s="16"/>
      <c r="E94" s="2"/>
      <c r="F94" s="2"/>
    </row>
    <row r="95" spans="2:6" x14ac:dyDescent="0.25">
      <c r="B95" s="16"/>
      <c r="C95" s="16" t="s">
        <v>72</v>
      </c>
      <c r="D95" s="16"/>
      <c r="E95" s="2"/>
      <c r="F95" s="2"/>
    </row>
    <row r="96" spans="2:6" x14ac:dyDescent="0.25">
      <c r="B96" s="16" t="s">
        <v>8</v>
      </c>
      <c r="C96" s="16" t="s">
        <v>70</v>
      </c>
      <c r="D96" s="16"/>
      <c r="E96" s="2"/>
      <c r="F96" s="2"/>
    </row>
    <row r="97" spans="2:6" x14ac:dyDescent="0.25">
      <c r="B97" s="16"/>
      <c r="C97" s="16" t="s">
        <v>71</v>
      </c>
      <c r="D97" s="16"/>
      <c r="E97" s="2"/>
      <c r="F97" s="2"/>
    </row>
    <row r="98" spans="2:6" x14ac:dyDescent="0.25">
      <c r="B98" s="16" t="s">
        <v>9</v>
      </c>
      <c r="C98" s="16" t="s">
        <v>73</v>
      </c>
      <c r="D98" s="16"/>
      <c r="E98" s="2"/>
      <c r="F98" s="2"/>
    </row>
    <row r="99" spans="2:6" x14ac:dyDescent="0.25">
      <c r="B99" s="16"/>
      <c r="C99" s="16" t="s">
        <v>71</v>
      </c>
      <c r="D99" s="16"/>
      <c r="E99" s="2"/>
      <c r="F99" s="2"/>
    </row>
    <row r="100" spans="2:6" x14ac:dyDescent="0.25">
      <c r="B100" s="16" t="s">
        <v>10</v>
      </c>
      <c r="C100" s="16" t="s">
        <v>88</v>
      </c>
      <c r="D100" s="16"/>
      <c r="E100" s="2"/>
      <c r="F100" s="2"/>
    </row>
    <row r="101" spans="2:6" x14ac:dyDescent="0.25">
      <c r="B101" s="16"/>
      <c r="C101" s="16" t="s">
        <v>89</v>
      </c>
      <c r="D101" s="16"/>
      <c r="E101" s="2"/>
      <c r="F101" s="2"/>
    </row>
    <row r="102" spans="2:6" x14ac:dyDescent="0.25">
      <c r="B102" s="16" t="s">
        <v>11</v>
      </c>
      <c r="C102" s="16" t="s">
        <v>90</v>
      </c>
      <c r="D102" s="16"/>
      <c r="E102" s="2"/>
      <c r="F102" s="2"/>
    </row>
    <row r="103" spans="2:6" x14ac:dyDescent="0.25">
      <c r="B103" s="16"/>
      <c r="C103" s="16" t="s">
        <v>89</v>
      </c>
      <c r="D103" s="16"/>
      <c r="E103" s="2"/>
      <c r="F103" s="2"/>
    </row>
    <row r="104" spans="2:6" x14ac:dyDescent="0.25">
      <c r="B104" s="16" t="s">
        <v>12</v>
      </c>
      <c r="C104" s="16" t="s">
        <v>91</v>
      </c>
      <c r="D104" s="16"/>
      <c r="E104" s="2"/>
      <c r="F104" s="2"/>
    </row>
    <row r="105" spans="2:6" x14ac:dyDescent="0.25">
      <c r="B105" s="16"/>
      <c r="C105" s="16" t="s">
        <v>89</v>
      </c>
      <c r="D105" s="16"/>
      <c r="E105" s="2"/>
      <c r="F105" s="2"/>
    </row>
    <row r="106" spans="2:6" x14ac:dyDescent="0.25">
      <c r="B106" s="16" t="s">
        <v>13</v>
      </c>
      <c r="C106" s="16" t="s">
        <v>93</v>
      </c>
      <c r="D106" s="16"/>
      <c r="E106" s="2"/>
      <c r="F106" s="2"/>
    </row>
    <row r="107" spans="2:6" x14ac:dyDescent="0.25">
      <c r="B107" s="16"/>
      <c r="C107" s="16" t="s">
        <v>92</v>
      </c>
      <c r="D107" s="16"/>
      <c r="E107" s="2"/>
      <c r="F107" s="2"/>
    </row>
    <row r="108" spans="2:6" x14ac:dyDescent="0.25">
      <c r="B108" s="16" t="s">
        <v>14</v>
      </c>
      <c r="C108" s="16" t="s">
        <v>119</v>
      </c>
      <c r="D108" s="16"/>
      <c r="E108" s="2"/>
      <c r="F108" s="2"/>
    </row>
    <row r="109" spans="2:6" x14ac:dyDescent="0.25">
      <c r="B109" s="16"/>
      <c r="C109" s="16" t="s">
        <v>95</v>
      </c>
      <c r="D109" s="16"/>
      <c r="E109" s="2"/>
      <c r="F109" s="2"/>
    </row>
    <row r="110" spans="2:6" x14ac:dyDescent="0.25">
      <c r="B110" s="16" t="s">
        <v>15</v>
      </c>
      <c r="C110" s="16" t="s">
        <v>120</v>
      </c>
      <c r="D110" s="16"/>
      <c r="E110" s="2"/>
      <c r="F110" s="2"/>
    </row>
    <row r="111" spans="2:6" x14ac:dyDescent="0.25">
      <c r="B111" s="16"/>
      <c r="C111" s="16" t="s">
        <v>121</v>
      </c>
      <c r="D111" s="16"/>
      <c r="E111" s="2"/>
      <c r="F111" s="2"/>
    </row>
    <row r="112" spans="2:6" x14ac:dyDescent="0.25">
      <c r="B112" s="16" t="s">
        <v>16</v>
      </c>
      <c r="C112" s="16" t="s">
        <v>98</v>
      </c>
      <c r="D112" s="16"/>
      <c r="E112" s="2"/>
      <c r="F112" s="2"/>
    </row>
    <row r="113" spans="2:6" x14ac:dyDescent="0.25">
      <c r="B113" s="16" t="s">
        <v>17</v>
      </c>
      <c r="C113" s="16" t="s">
        <v>100</v>
      </c>
      <c r="D113" s="16"/>
      <c r="E113" s="2"/>
      <c r="F113" s="2"/>
    </row>
    <row r="114" spans="2:6" x14ac:dyDescent="0.25">
      <c r="B114" s="16" t="s">
        <v>18</v>
      </c>
      <c r="C114" s="16" t="s">
        <v>99</v>
      </c>
      <c r="D114" s="16"/>
      <c r="E114" s="2"/>
      <c r="F114" s="2"/>
    </row>
    <row r="115" spans="2:6" x14ac:dyDescent="0.25">
      <c r="B115" s="16" t="s">
        <v>19</v>
      </c>
      <c r="C115" s="16" t="s">
        <v>101</v>
      </c>
      <c r="D115" s="16"/>
      <c r="E115" s="2"/>
      <c r="F115" s="2"/>
    </row>
    <row r="116" spans="2:6" x14ac:dyDescent="0.25">
      <c r="B116" s="16" t="s">
        <v>23</v>
      </c>
      <c r="C116" s="16" t="s">
        <v>102</v>
      </c>
      <c r="D116" s="16"/>
      <c r="E116" s="2"/>
      <c r="F116" s="2"/>
    </row>
    <row r="117" spans="2:6" x14ac:dyDescent="0.25">
      <c r="B117" s="16" t="s">
        <v>24</v>
      </c>
      <c r="C117" s="16" t="s">
        <v>103</v>
      </c>
      <c r="D117" s="16"/>
      <c r="E117" s="2"/>
      <c r="F117" s="2"/>
    </row>
    <row r="118" spans="2:6" x14ac:dyDescent="0.25">
      <c r="B118" s="16" t="s">
        <v>25</v>
      </c>
      <c r="C118" s="16" t="s">
        <v>104</v>
      </c>
      <c r="D118" s="16"/>
      <c r="E118" s="2"/>
      <c r="F118" s="2"/>
    </row>
    <row r="119" spans="2:6" x14ac:dyDescent="0.25">
      <c r="B119" s="16" t="s">
        <v>26</v>
      </c>
      <c r="C119" s="16" t="s">
        <v>105</v>
      </c>
      <c r="D119" s="16"/>
      <c r="E119" s="2"/>
      <c r="F119" s="2"/>
    </row>
    <row r="120" spans="2:6" x14ac:dyDescent="0.25">
      <c r="C120" s="16" t="s">
        <v>106</v>
      </c>
      <c r="D120" s="16"/>
      <c r="E120" s="2"/>
      <c r="F120" s="2"/>
    </row>
    <row r="121" spans="2:6" x14ac:dyDescent="0.25">
      <c r="B121" s="16" t="s">
        <v>27</v>
      </c>
      <c r="C121" s="16" t="s">
        <v>108</v>
      </c>
      <c r="D121" s="16"/>
      <c r="E121" s="2"/>
      <c r="F121" s="2"/>
    </row>
    <row r="122" spans="2:6" x14ac:dyDescent="0.25">
      <c r="C122" s="16" t="s">
        <v>109</v>
      </c>
      <c r="D122" s="16"/>
      <c r="E122" s="2"/>
      <c r="F122" s="2"/>
    </row>
    <row r="123" spans="2:6" x14ac:dyDescent="0.25">
      <c r="B123" s="16" t="s">
        <v>28</v>
      </c>
      <c r="C123" s="16" t="s">
        <v>107</v>
      </c>
      <c r="D123" s="16"/>
      <c r="E123" s="2"/>
      <c r="F123" s="2"/>
    </row>
    <row r="124" spans="2:6" x14ac:dyDescent="0.25">
      <c r="B124" s="16"/>
      <c r="C124" s="16"/>
      <c r="D124" s="16"/>
      <c r="E124" s="2"/>
      <c r="F124" s="2"/>
    </row>
    <row r="125" spans="2:6" x14ac:dyDescent="0.25">
      <c r="B125" s="16"/>
      <c r="C125" s="16"/>
      <c r="D125" s="16"/>
      <c r="E125" s="2"/>
      <c r="F125" s="2"/>
    </row>
    <row r="126" spans="2:6" x14ac:dyDescent="0.25">
      <c r="B126" s="17" t="s">
        <v>110</v>
      </c>
      <c r="D126" s="2"/>
      <c r="E126" s="2"/>
      <c r="F126" s="2"/>
    </row>
    <row r="127" spans="2:6" x14ac:dyDescent="0.25">
      <c r="B127" s="2" t="s">
        <v>111</v>
      </c>
      <c r="D127" s="2"/>
      <c r="E127" s="2"/>
      <c r="F127" s="2"/>
    </row>
    <row r="128" spans="2:6" x14ac:dyDescent="0.25">
      <c r="B128" s="2" t="s">
        <v>112</v>
      </c>
      <c r="D128" s="2"/>
      <c r="E128" s="2"/>
      <c r="F128" s="2"/>
    </row>
    <row r="129" spans="2:6" x14ac:dyDescent="0.25">
      <c r="B129" s="2" t="s">
        <v>113</v>
      </c>
      <c r="D129" s="2"/>
      <c r="E129" s="2"/>
      <c r="F129" s="2"/>
    </row>
    <row r="130" spans="2:6" x14ac:dyDescent="0.25">
      <c r="B130" s="2" t="s">
        <v>114</v>
      </c>
      <c r="D130" s="2"/>
      <c r="E130" s="2"/>
      <c r="F130" s="2"/>
    </row>
    <row r="131" spans="2:6" x14ac:dyDescent="0.25">
      <c r="B131" s="2" t="s">
        <v>122</v>
      </c>
      <c r="D131" s="2"/>
      <c r="E131" s="2"/>
      <c r="F131" s="2"/>
    </row>
    <row r="132" spans="2:6" x14ac:dyDescent="0.25">
      <c r="B132" s="2" t="s">
        <v>123</v>
      </c>
      <c r="D132" s="2"/>
      <c r="E132" s="2"/>
      <c r="F132" s="2"/>
    </row>
    <row r="133" spans="2:6" x14ac:dyDescent="0.25">
      <c r="B133" s="2" t="s">
        <v>124</v>
      </c>
      <c r="D133" s="2"/>
      <c r="E133" s="2"/>
      <c r="F133" s="2"/>
    </row>
    <row r="134" spans="2:6" x14ac:dyDescent="0.25">
      <c r="B134" s="2" t="s">
        <v>125</v>
      </c>
      <c r="D134" s="2"/>
      <c r="E134" s="2"/>
      <c r="F134" s="2"/>
    </row>
    <row r="135" spans="2:6" x14ac:dyDescent="0.25">
      <c r="D135" s="2"/>
      <c r="E135" s="2"/>
      <c r="F135" s="2"/>
    </row>
    <row r="137" spans="2:6" x14ac:dyDescent="0.25">
      <c r="C137" s="18"/>
    </row>
  </sheetData>
  <mergeCells count="1">
    <mergeCell ref="B3:C3"/>
  </mergeCells>
  <pageMargins left="0.59055118110236227" right="0.19685039370078741" top="0.59055118110236227" bottom="0.39370078740157483" header="0.31496062992125984" footer="0.31496062992125984"/>
  <pageSetup paperSize="9" scale="54" orientation="portrait" r:id="rId1"/>
  <rowBreaks count="1" manualBreakCount="1">
    <brk id="79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37"/>
  <sheetViews>
    <sheetView showGridLines="0" zoomScaleNormal="100" workbookViewId="0">
      <selection activeCell="B3" sqref="B3:C3"/>
    </sheetView>
  </sheetViews>
  <sheetFormatPr defaultColWidth="9.140625" defaultRowHeight="15" x14ac:dyDescent="0.25"/>
  <cols>
    <col min="1" max="1" width="2.7109375" style="2" customWidth="1"/>
    <col min="2" max="2" width="4.7109375" style="2" customWidth="1"/>
    <col min="3" max="3" width="59.7109375" style="2" customWidth="1"/>
    <col min="4" max="5" width="9" style="28" customWidth="1"/>
    <col min="6" max="6" width="8.85546875" style="28" customWidth="1"/>
    <col min="7" max="7" width="30.7109375" style="2" customWidth="1"/>
    <col min="8" max="12" width="9" style="2" customWidth="1"/>
    <col min="13" max="13" width="2.7109375" style="2" customWidth="1"/>
    <col min="14" max="16384" width="9.140625" style="2"/>
  </cols>
  <sheetData>
    <row r="2" spans="1:15" x14ac:dyDescent="0.25">
      <c r="B2" s="1" t="s">
        <v>117</v>
      </c>
    </row>
    <row r="3" spans="1:15" x14ac:dyDescent="0.25">
      <c r="B3" s="217"/>
      <c r="C3" s="218"/>
    </row>
    <row r="5" spans="1:15" x14ac:dyDescent="0.25">
      <c r="B5" s="2" t="s">
        <v>0</v>
      </c>
      <c r="C5" s="2" t="s">
        <v>30</v>
      </c>
      <c r="D5" s="2"/>
      <c r="E5" s="4"/>
    </row>
    <row r="6" spans="1:15" ht="15.95" thickBot="1" x14ac:dyDescent="0.3">
      <c r="D6" s="2"/>
      <c r="E6" s="5"/>
    </row>
    <row r="7" spans="1:15" x14ac:dyDescent="0.25">
      <c r="A7" s="30"/>
      <c r="B7" s="31"/>
      <c r="C7" s="31"/>
      <c r="D7" s="31"/>
      <c r="E7" s="32"/>
      <c r="F7" s="33"/>
      <c r="G7" s="31"/>
      <c r="H7" s="31"/>
      <c r="I7" s="31"/>
      <c r="J7" s="31"/>
      <c r="K7" s="31"/>
      <c r="L7" s="31"/>
      <c r="M7" s="34"/>
    </row>
    <row r="8" spans="1:15" x14ac:dyDescent="0.25">
      <c r="A8" s="35"/>
      <c r="B8" s="36" t="s">
        <v>33</v>
      </c>
      <c r="C8" s="37"/>
      <c r="D8" s="38" t="s">
        <v>1</v>
      </c>
      <c r="E8" s="39" t="s">
        <v>32</v>
      </c>
      <c r="F8" s="38" t="s">
        <v>2</v>
      </c>
      <c r="G8" s="37"/>
      <c r="H8" s="38" t="s">
        <v>1</v>
      </c>
      <c r="I8" s="39" t="s">
        <v>32</v>
      </c>
      <c r="J8" s="38" t="s">
        <v>2</v>
      </c>
      <c r="K8" s="37"/>
      <c r="L8" s="37"/>
      <c r="M8" s="40"/>
    </row>
    <row r="9" spans="1:15" x14ac:dyDescent="0.25">
      <c r="A9" s="35"/>
      <c r="B9" s="37"/>
      <c r="C9" s="37"/>
      <c r="D9" s="38" t="s">
        <v>31</v>
      </c>
      <c r="E9" s="39" t="s">
        <v>31</v>
      </c>
      <c r="F9" s="38" t="s">
        <v>31</v>
      </c>
      <c r="G9" s="37"/>
      <c r="H9" s="38" t="s">
        <v>31</v>
      </c>
      <c r="I9" s="39" t="s">
        <v>31</v>
      </c>
      <c r="J9" s="38" t="s">
        <v>31</v>
      </c>
      <c r="K9" s="37"/>
      <c r="L9" s="37"/>
      <c r="M9" s="40"/>
    </row>
    <row r="10" spans="1:15" x14ac:dyDescent="0.25">
      <c r="A10" s="35"/>
      <c r="B10" s="37" t="s">
        <v>3</v>
      </c>
      <c r="C10" s="37" t="s">
        <v>87</v>
      </c>
      <c r="D10" s="57"/>
      <c r="E10" s="58"/>
      <c r="F10" s="57"/>
      <c r="G10" s="41" t="s">
        <v>116</v>
      </c>
      <c r="H10" s="42" t="str">
        <f>IF(D10&gt;0,D10/E5*1000,"")</f>
        <v/>
      </c>
      <c r="I10" s="43" t="str">
        <f>IF(E10&gt;0,E10/E5*1000,"")</f>
        <v/>
      </c>
      <c r="J10" s="42" t="str">
        <f>IF(F10&gt;0,F10/E5*1000,"")</f>
        <v/>
      </c>
      <c r="K10" s="37"/>
      <c r="L10" s="37"/>
      <c r="M10" s="40"/>
    </row>
    <row r="11" spans="1:15" x14ac:dyDescent="0.25">
      <c r="A11" s="35"/>
      <c r="B11" s="37"/>
      <c r="C11" s="37"/>
      <c r="D11" s="38"/>
      <c r="E11" s="38"/>
      <c r="F11" s="38"/>
      <c r="G11" s="37"/>
      <c r="H11" s="37"/>
      <c r="I11" s="37"/>
      <c r="J11" s="37"/>
      <c r="K11" s="37"/>
      <c r="L11" s="37"/>
      <c r="M11" s="40"/>
      <c r="O11" s="7"/>
    </row>
    <row r="12" spans="1:15" x14ac:dyDescent="0.25">
      <c r="A12" s="35"/>
      <c r="B12" s="37" t="s">
        <v>4</v>
      </c>
      <c r="C12" s="37" t="s">
        <v>34</v>
      </c>
      <c r="D12" s="38"/>
      <c r="E12" s="59"/>
      <c r="F12" s="38"/>
      <c r="G12" s="37"/>
      <c r="H12" s="38"/>
      <c r="I12" s="39"/>
      <c r="J12" s="38"/>
      <c r="K12" s="37"/>
      <c r="L12" s="37"/>
      <c r="M12" s="40"/>
    </row>
    <row r="13" spans="1:15" x14ac:dyDescent="0.25">
      <c r="A13" s="35"/>
      <c r="B13" s="37"/>
      <c r="C13" s="37"/>
      <c r="D13" s="38"/>
      <c r="E13" s="38"/>
      <c r="F13" s="38"/>
      <c r="G13" s="37"/>
      <c r="H13" s="38"/>
      <c r="I13" s="39"/>
      <c r="J13" s="38"/>
      <c r="K13" s="37"/>
      <c r="L13" s="37"/>
      <c r="M13" s="40"/>
    </row>
    <row r="14" spans="1:15" x14ac:dyDescent="0.25">
      <c r="A14" s="35"/>
      <c r="B14" s="37" t="s">
        <v>5</v>
      </c>
      <c r="C14" s="37" t="s">
        <v>43</v>
      </c>
      <c r="D14" s="38"/>
      <c r="E14" s="60"/>
      <c r="F14" s="38"/>
      <c r="G14" s="206"/>
      <c r="H14" s="66"/>
      <c r="I14" s="205"/>
      <c r="J14" s="66"/>
      <c r="K14" s="37"/>
      <c r="L14" s="37"/>
      <c r="M14" s="40"/>
    </row>
    <row r="15" spans="1:15" x14ac:dyDescent="0.25">
      <c r="A15" s="35"/>
      <c r="B15" s="37"/>
      <c r="C15" s="37"/>
      <c r="D15" s="38"/>
      <c r="E15" s="46"/>
      <c r="F15" s="38"/>
      <c r="G15" s="37"/>
      <c r="H15" s="37"/>
      <c r="I15" s="37"/>
      <c r="J15" s="37"/>
      <c r="K15" s="37"/>
      <c r="L15" s="37"/>
      <c r="M15" s="40"/>
    </row>
    <row r="16" spans="1:15" x14ac:dyDescent="0.25">
      <c r="A16" s="35"/>
      <c r="B16" s="37" t="s">
        <v>6</v>
      </c>
      <c r="C16" s="37" t="s">
        <v>44</v>
      </c>
      <c r="D16" s="38"/>
      <c r="E16" s="60"/>
      <c r="F16" s="38"/>
      <c r="G16" s="37"/>
      <c r="H16" s="37"/>
      <c r="I16" s="37"/>
      <c r="J16" s="37"/>
      <c r="K16" s="37"/>
      <c r="L16" s="37"/>
      <c r="M16" s="40"/>
    </row>
    <row r="17" spans="1:13" ht="15.95" thickBot="1" x14ac:dyDescent="0.3">
      <c r="A17" s="47"/>
      <c r="B17" s="48"/>
      <c r="C17" s="48"/>
      <c r="D17" s="49"/>
      <c r="E17" s="50"/>
      <c r="F17" s="49"/>
      <c r="G17" s="48"/>
      <c r="H17" s="48"/>
      <c r="I17" s="48"/>
      <c r="J17" s="48"/>
      <c r="K17" s="48"/>
      <c r="L17" s="48"/>
      <c r="M17" s="51"/>
    </row>
    <row r="18" spans="1:13" ht="15.95" thickBot="1" x14ac:dyDescent="0.3">
      <c r="E18" s="8"/>
    </row>
    <row r="19" spans="1:13" x14ac:dyDescent="0.25">
      <c r="A19" s="30"/>
      <c r="B19" s="31"/>
      <c r="C19" s="31"/>
      <c r="D19" s="33"/>
      <c r="E19" s="52"/>
      <c r="F19" s="33"/>
      <c r="G19" s="31"/>
      <c r="H19" s="31"/>
      <c r="I19" s="31"/>
      <c r="J19" s="31"/>
      <c r="K19" s="31"/>
      <c r="L19" s="31"/>
      <c r="M19" s="34"/>
    </row>
    <row r="20" spans="1:13" x14ac:dyDescent="0.25">
      <c r="A20" s="35"/>
      <c r="B20" s="36" t="s">
        <v>35</v>
      </c>
      <c r="C20" s="37"/>
      <c r="D20" s="38"/>
      <c r="E20" s="46"/>
      <c r="F20" s="38"/>
      <c r="G20" s="37"/>
      <c r="H20" s="37"/>
      <c r="I20" s="37"/>
      <c r="J20" s="38" t="s">
        <v>1</v>
      </c>
      <c r="K20" s="39" t="s">
        <v>32</v>
      </c>
      <c r="L20" s="38" t="s">
        <v>2</v>
      </c>
      <c r="M20" s="40"/>
    </row>
    <row r="21" spans="1:13" x14ac:dyDescent="0.25">
      <c r="A21" s="35"/>
      <c r="B21" s="37"/>
      <c r="C21" s="37"/>
      <c r="D21" s="38"/>
      <c r="E21" s="38"/>
      <c r="F21" s="38"/>
      <c r="G21" s="37"/>
      <c r="H21" s="37"/>
      <c r="I21" s="37"/>
      <c r="J21" s="38" t="s">
        <v>31</v>
      </c>
      <c r="K21" s="39" t="s">
        <v>31</v>
      </c>
      <c r="L21" s="38" t="s">
        <v>31</v>
      </c>
      <c r="M21" s="40"/>
    </row>
    <row r="22" spans="1:13" x14ac:dyDescent="0.25">
      <c r="A22" s="35"/>
      <c r="B22" s="37" t="s">
        <v>7</v>
      </c>
      <c r="C22" s="37" t="s">
        <v>36</v>
      </c>
      <c r="D22" s="38"/>
      <c r="E22" s="60"/>
      <c r="F22" s="38"/>
      <c r="G22" s="37" t="s">
        <v>74</v>
      </c>
      <c r="H22" s="37"/>
      <c r="I22" s="37"/>
      <c r="J22" s="44" t="str">
        <f>IF(D10&gt;0,D10*$E22*0.01,"")</f>
        <v/>
      </c>
      <c r="K22" s="45" t="str">
        <f>IF(E10&gt;0,E10*$E22*0.01,"")</f>
        <v/>
      </c>
      <c r="L22" s="44" t="str">
        <f>IF(F10&gt;0,F10*$E22*0.01,"")</f>
        <v/>
      </c>
      <c r="M22" s="40"/>
    </row>
    <row r="23" spans="1:13" x14ac:dyDescent="0.25">
      <c r="A23" s="35"/>
      <c r="B23" s="37"/>
      <c r="C23" s="37"/>
      <c r="D23" s="38"/>
      <c r="E23" s="38"/>
      <c r="F23" s="38"/>
      <c r="G23" s="37"/>
      <c r="H23" s="53"/>
      <c r="I23" s="37"/>
      <c r="J23" s="202"/>
      <c r="K23" s="203"/>
      <c r="L23" s="202"/>
      <c r="M23" s="40"/>
    </row>
    <row r="24" spans="1:13" x14ac:dyDescent="0.25">
      <c r="A24" s="35"/>
      <c r="B24" s="37" t="s">
        <v>8</v>
      </c>
      <c r="C24" s="37" t="s">
        <v>37</v>
      </c>
      <c r="D24" s="204"/>
      <c r="E24" s="60"/>
      <c r="F24" s="204"/>
      <c r="G24" s="37" t="s">
        <v>75</v>
      </c>
      <c r="H24" s="37"/>
      <c r="I24" s="37"/>
      <c r="J24" s="44" t="str">
        <f>IF(D10&gt;0,(D32+D34)*$E$24/100,"")</f>
        <v/>
      </c>
      <c r="K24" s="45" t="str">
        <f t="shared" ref="K24:L24" si="0">IF(E10&gt;0,(E32+E34)*$E$24/100,"")</f>
        <v/>
      </c>
      <c r="L24" s="44" t="str">
        <f t="shared" si="0"/>
        <v/>
      </c>
      <c r="M24" s="40"/>
    </row>
    <row r="25" spans="1:13" x14ac:dyDescent="0.25">
      <c r="A25" s="35"/>
      <c r="B25" s="37"/>
      <c r="C25" s="37"/>
      <c r="D25" s="38"/>
      <c r="E25" s="38"/>
      <c r="F25" s="38"/>
      <c r="G25" s="37"/>
      <c r="H25" s="37"/>
      <c r="I25" s="37"/>
      <c r="J25" s="202"/>
      <c r="K25" s="203"/>
      <c r="L25" s="202"/>
      <c r="M25" s="40"/>
    </row>
    <row r="26" spans="1:13" x14ac:dyDescent="0.25">
      <c r="A26" s="35"/>
      <c r="B26" s="37" t="s">
        <v>9</v>
      </c>
      <c r="C26" s="37" t="s">
        <v>38</v>
      </c>
      <c r="D26" s="38"/>
      <c r="E26" s="60"/>
      <c r="F26" s="38"/>
      <c r="G26" s="37" t="s">
        <v>76</v>
      </c>
      <c r="H26" s="37"/>
      <c r="I26" s="37"/>
      <c r="J26" s="44" t="str">
        <f>IF(D10&gt;0,D36*$E26/100,"")</f>
        <v/>
      </c>
      <c r="K26" s="45" t="str">
        <f t="shared" ref="K26:L26" si="1">IF(E10&gt;0,E36*$E26/100,"")</f>
        <v/>
      </c>
      <c r="L26" s="44" t="str">
        <f t="shared" si="1"/>
        <v/>
      </c>
      <c r="M26" s="40"/>
    </row>
    <row r="27" spans="1:13" ht="15.75" thickBot="1" x14ac:dyDescent="0.3">
      <c r="A27" s="47"/>
      <c r="B27" s="48"/>
      <c r="C27" s="48"/>
      <c r="D27" s="49"/>
      <c r="E27" s="49"/>
      <c r="F27" s="49"/>
      <c r="G27" s="48"/>
      <c r="H27" s="48"/>
      <c r="I27" s="48"/>
      <c r="J27" s="48"/>
      <c r="K27" s="48"/>
      <c r="L27" s="48"/>
      <c r="M27" s="51"/>
    </row>
    <row r="28" spans="1:13" ht="15.75" thickBot="1" x14ac:dyDescent="0.3"/>
    <row r="29" spans="1:13" x14ac:dyDescent="0.25">
      <c r="A29" s="30"/>
      <c r="B29" s="31"/>
      <c r="C29" s="31"/>
      <c r="D29" s="33"/>
      <c r="E29" s="33"/>
      <c r="F29" s="33"/>
      <c r="G29" s="31"/>
      <c r="H29" s="31"/>
      <c r="I29" s="31"/>
      <c r="J29" s="31"/>
      <c r="K29" s="31"/>
      <c r="L29" s="31"/>
      <c r="M29" s="34"/>
    </row>
    <row r="30" spans="1:13" x14ac:dyDescent="0.25">
      <c r="A30" s="35"/>
      <c r="B30" s="36" t="s">
        <v>39</v>
      </c>
      <c r="C30" s="211"/>
      <c r="D30" s="38" t="s">
        <v>1</v>
      </c>
      <c r="E30" s="39" t="s">
        <v>32</v>
      </c>
      <c r="F30" s="38" t="s">
        <v>2</v>
      </c>
      <c r="G30" s="37"/>
      <c r="H30" s="37"/>
      <c r="I30" s="37"/>
      <c r="J30" s="37"/>
      <c r="K30" s="37"/>
      <c r="L30" s="37"/>
      <c r="M30" s="40"/>
    </row>
    <row r="31" spans="1:13" x14ac:dyDescent="0.25">
      <c r="A31" s="35"/>
      <c r="B31" s="203"/>
      <c r="C31" s="202"/>
      <c r="D31" s="38" t="s">
        <v>31</v>
      </c>
      <c r="E31" s="39" t="s">
        <v>31</v>
      </c>
      <c r="F31" s="38" t="s">
        <v>31</v>
      </c>
      <c r="G31" s="37"/>
      <c r="H31" s="37"/>
      <c r="I31" s="37"/>
      <c r="J31" s="37"/>
      <c r="K31" s="37"/>
      <c r="L31" s="37"/>
      <c r="M31" s="40"/>
    </row>
    <row r="32" spans="1:13" x14ac:dyDescent="0.25">
      <c r="A32" s="35"/>
      <c r="B32" s="37" t="s">
        <v>10</v>
      </c>
      <c r="C32" s="37" t="s">
        <v>41</v>
      </c>
      <c r="D32" s="44" t="str">
        <f>IF(D10&gt;0,(1-$E$22/100)*D10*1/(1+$E12),"")</f>
        <v/>
      </c>
      <c r="E32" s="45" t="str">
        <f t="shared" ref="E32:F32" si="2">IF(E10&gt;0,(1-$E$22/100)*E10*1/(1+$E12),"")</f>
        <v/>
      </c>
      <c r="F32" s="44" t="str">
        <f t="shared" si="2"/>
        <v/>
      </c>
      <c r="G32" s="37"/>
      <c r="H32" s="37"/>
      <c r="I32" s="37"/>
      <c r="J32" s="37"/>
      <c r="K32" s="37"/>
      <c r="L32" s="37"/>
      <c r="M32" s="40"/>
    </row>
    <row r="33" spans="1:17" x14ac:dyDescent="0.25">
      <c r="A33" s="35"/>
      <c r="B33" s="202"/>
      <c r="C33" s="202"/>
      <c r="D33" s="208"/>
      <c r="E33" s="212"/>
      <c r="F33" s="208"/>
      <c r="G33" s="37"/>
      <c r="H33" s="37"/>
      <c r="I33" s="37"/>
      <c r="J33" s="37"/>
      <c r="K33" s="37"/>
      <c r="L33" s="37"/>
      <c r="M33" s="40"/>
    </row>
    <row r="34" spans="1:17" x14ac:dyDescent="0.25">
      <c r="A34" s="35"/>
      <c r="B34" s="37" t="s">
        <v>11</v>
      </c>
      <c r="C34" s="37" t="s">
        <v>42</v>
      </c>
      <c r="D34" s="44" t="str">
        <f>IF(D10&gt;0,(1-$E$22/100)*D10*$E12/(1+$E12),"")</f>
        <v/>
      </c>
      <c r="E34" s="45" t="str">
        <f t="shared" ref="E34:F34" si="3">IF(E10&gt;0,(1-$E$22/100)*E10*$E12/(1+$E12),"")</f>
        <v/>
      </c>
      <c r="F34" s="44" t="str">
        <f t="shared" si="3"/>
        <v/>
      </c>
      <c r="G34" s="37"/>
      <c r="H34" s="37"/>
      <c r="I34" s="37"/>
      <c r="J34" s="37"/>
      <c r="K34" s="37"/>
      <c r="L34" s="37"/>
      <c r="M34" s="40"/>
    </row>
    <row r="35" spans="1:17" x14ac:dyDescent="0.25">
      <c r="A35" s="35"/>
      <c r="B35" s="202"/>
      <c r="C35" s="202"/>
      <c r="D35" s="208"/>
      <c r="E35" s="212"/>
      <c r="F35" s="208"/>
      <c r="G35" s="37"/>
      <c r="H35" s="37"/>
      <c r="I35" s="37"/>
      <c r="J35" s="37"/>
      <c r="K35" s="37"/>
      <c r="L35" s="37"/>
      <c r="M35" s="40"/>
    </row>
    <row r="36" spans="1:17" x14ac:dyDescent="0.25">
      <c r="A36" s="35"/>
      <c r="B36" s="37" t="s">
        <v>12</v>
      </c>
      <c r="C36" s="37" t="s">
        <v>40</v>
      </c>
      <c r="D36" s="44" t="str">
        <f>IF(D10&gt;0,(D32+D34)*$E$14/100,"")</f>
        <v/>
      </c>
      <c r="E36" s="45" t="str">
        <f t="shared" ref="E36:F36" si="4">IF(E10&gt;0,(E32+E34)*$E$14/100,"")</f>
        <v/>
      </c>
      <c r="F36" s="44" t="str">
        <f t="shared" si="4"/>
        <v/>
      </c>
      <c r="G36" s="37"/>
      <c r="H36" s="37"/>
      <c r="I36" s="37"/>
      <c r="J36" s="37"/>
      <c r="K36" s="37"/>
      <c r="L36" s="37"/>
      <c r="M36" s="40"/>
    </row>
    <row r="37" spans="1:17" ht="15.75" thickBot="1" x14ac:dyDescent="0.3">
      <c r="A37" s="47"/>
      <c r="B37" s="48"/>
      <c r="C37" s="48"/>
      <c r="D37" s="49"/>
      <c r="E37" s="49"/>
      <c r="F37" s="49"/>
      <c r="G37" s="48"/>
      <c r="H37" s="48"/>
      <c r="I37" s="48"/>
      <c r="J37" s="48"/>
      <c r="K37" s="48"/>
      <c r="L37" s="48"/>
      <c r="M37" s="51"/>
    </row>
    <row r="38" spans="1:17" ht="15.75" thickBot="1" x14ac:dyDescent="0.3"/>
    <row r="39" spans="1:17" x14ac:dyDescent="0.25">
      <c r="A39" s="30"/>
      <c r="B39" s="31"/>
      <c r="C39" s="31"/>
      <c r="D39" s="33"/>
      <c r="E39" s="33"/>
      <c r="F39" s="33"/>
      <c r="G39" s="31"/>
      <c r="H39" s="31"/>
      <c r="I39" s="31"/>
      <c r="J39" s="31"/>
      <c r="K39" s="31"/>
      <c r="L39" s="31"/>
      <c r="M39" s="34"/>
    </row>
    <row r="40" spans="1:17" x14ac:dyDescent="0.25">
      <c r="A40" s="35"/>
      <c r="B40" s="36" t="s">
        <v>45</v>
      </c>
      <c r="C40" s="37"/>
      <c r="D40" s="38"/>
      <c r="E40" s="38"/>
      <c r="F40" s="38"/>
      <c r="G40" s="215"/>
      <c r="H40" s="213" t="s">
        <v>77</v>
      </c>
      <c r="I40" s="204"/>
      <c r="J40" s="44" t="str">
        <f>IF(E42&gt;0,E42*E5/1000,"")</f>
        <v/>
      </c>
      <c r="K40" s="206"/>
      <c r="L40" s="206"/>
      <c r="M40" s="40"/>
    </row>
    <row r="41" spans="1:17" x14ac:dyDescent="0.25">
      <c r="A41" s="35"/>
      <c r="B41" s="37"/>
      <c r="C41" s="37"/>
      <c r="D41" s="37"/>
      <c r="E41" s="38"/>
      <c r="F41" s="38"/>
      <c r="G41" s="206"/>
      <c r="H41" s="206"/>
      <c r="I41" s="206"/>
      <c r="J41" s="206"/>
      <c r="K41" s="206"/>
      <c r="L41" s="206"/>
      <c r="M41" s="40"/>
    </row>
    <row r="42" spans="1:17" x14ac:dyDescent="0.25">
      <c r="A42" s="35"/>
      <c r="B42" s="37" t="s">
        <v>13</v>
      </c>
      <c r="C42" s="37" t="s">
        <v>46</v>
      </c>
      <c r="D42" s="38"/>
      <c r="E42" s="54"/>
      <c r="F42" s="38"/>
      <c r="G42" s="215"/>
      <c r="H42" s="41" t="s">
        <v>78</v>
      </c>
      <c r="I42" s="207"/>
      <c r="J42" s="44" t="str">
        <f>IF(AND(E42&gt;0,E44&gt;0,E46&gt;0),J40*1/(1+E44)-J46*E16/100,"")</f>
        <v/>
      </c>
      <c r="K42" s="207"/>
      <c r="L42" s="206"/>
      <c r="M42" s="40"/>
      <c r="O42" s="28"/>
      <c r="P42" s="28"/>
    </row>
    <row r="43" spans="1:17" x14ac:dyDescent="0.25">
      <c r="A43" s="35"/>
      <c r="B43" s="37"/>
      <c r="C43" s="37"/>
      <c r="D43" s="38"/>
      <c r="E43" s="46"/>
      <c r="F43" s="38"/>
      <c r="G43" s="209"/>
      <c r="H43" s="210"/>
      <c r="I43" s="210"/>
      <c r="J43" s="213"/>
      <c r="K43" s="210"/>
      <c r="L43" s="206"/>
      <c r="M43" s="40"/>
      <c r="O43" s="9"/>
      <c r="P43" s="9"/>
      <c r="Q43" s="9"/>
    </row>
    <row r="44" spans="1:17" x14ac:dyDescent="0.25">
      <c r="A44" s="35"/>
      <c r="B44" s="37" t="s">
        <v>14</v>
      </c>
      <c r="C44" s="37" t="s">
        <v>47</v>
      </c>
      <c r="D44" s="38"/>
      <c r="E44" s="55"/>
      <c r="F44" s="38"/>
      <c r="G44" s="215"/>
      <c r="H44" s="41" t="s">
        <v>79</v>
      </c>
      <c r="I44" s="210"/>
      <c r="J44" s="44" t="str">
        <f>IF(AND(E42&gt;0,E44&gt;0,E46&gt;0),J40*E44/(1+E44)-J46*(1-E16/100),"")</f>
        <v/>
      </c>
      <c r="K44" s="210"/>
      <c r="L44" s="206"/>
      <c r="M44" s="40"/>
      <c r="O44" s="9"/>
      <c r="P44" s="9"/>
      <c r="Q44" s="9"/>
    </row>
    <row r="45" spans="1:17" x14ac:dyDescent="0.25">
      <c r="A45" s="35"/>
      <c r="B45" s="37"/>
      <c r="C45" s="37"/>
      <c r="D45" s="38"/>
      <c r="E45" s="46"/>
      <c r="F45" s="38"/>
      <c r="G45" s="209"/>
      <c r="H45" s="210"/>
      <c r="I45" s="210"/>
      <c r="J45" s="213"/>
      <c r="K45" s="207"/>
      <c r="L45" s="206"/>
      <c r="M45" s="40"/>
    </row>
    <row r="46" spans="1:17" x14ac:dyDescent="0.25">
      <c r="A46" s="35"/>
      <c r="B46" s="37" t="s">
        <v>15</v>
      </c>
      <c r="C46" s="37" t="s">
        <v>115</v>
      </c>
      <c r="D46" s="38"/>
      <c r="E46" s="54"/>
      <c r="F46" s="38"/>
      <c r="G46" s="215"/>
      <c r="H46" s="41" t="s">
        <v>80</v>
      </c>
      <c r="I46" s="206"/>
      <c r="J46" s="44" t="str">
        <f>IF(AND(E42&gt;0,E46&gt;0),J40*E46/100,"")</f>
        <v/>
      </c>
      <c r="K46" s="206"/>
      <c r="L46" s="206"/>
      <c r="M46" s="40"/>
    </row>
    <row r="47" spans="1:17" ht="15.75" thickBot="1" x14ac:dyDescent="0.3">
      <c r="A47" s="47"/>
      <c r="B47" s="48"/>
      <c r="C47" s="48"/>
      <c r="D47" s="49"/>
      <c r="E47" s="50"/>
      <c r="F47" s="49"/>
      <c r="G47" s="48"/>
      <c r="H47" s="49"/>
      <c r="I47" s="48"/>
      <c r="J47" s="48"/>
      <c r="K47" s="48"/>
      <c r="L47" s="48"/>
      <c r="M47" s="51"/>
    </row>
    <row r="48" spans="1:17" ht="15.75" thickBot="1" x14ac:dyDescent="0.3">
      <c r="E48" s="8"/>
      <c r="H48" s="6"/>
    </row>
    <row r="49" spans="1:15" x14ac:dyDescent="0.25">
      <c r="A49" s="30"/>
      <c r="B49" s="31"/>
      <c r="C49" s="31"/>
      <c r="D49" s="33"/>
      <c r="E49" s="52"/>
      <c r="F49" s="33"/>
      <c r="G49" s="31"/>
      <c r="H49" s="33"/>
      <c r="I49" s="31"/>
      <c r="J49" s="31"/>
      <c r="K49" s="31"/>
      <c r="L49" s="31"/>
      <c r="M49" s="34"/>
    </row>
    <row r="50" spans="1:15" x14ac:dyDescent="0.25">
      <c r="A50" s="35"/>
      <c r="B50" s="36" t="s">
        <v>48</v>
      </c>
      <c r="C50" s="37"/>
      <c r="D50" s="38" t="s">
        <v>1</v>
      </c>
      <c r="E50" s="39" t="s">
        <v>32</v>
      </c>
      <c r="F50" s="38" t="s">
        <v>2</v>
      </c>
      <c r="G50" s="37"/>
      <c r="H50" s="38" t="s">
        <v>1</v>
      </c>
      <c r="I50" s="39" t="s">
        <v>32</v>
      </c>
      <c r="J50" s="38" t="s">
        <v>2</v>
      </c>
      <c r="K50" s="37"/>
      <c r="L50" s="37"/>
      <c r="M50" s="40"/>
    </row>
    <row r="51" spans="1:15" x14ac:dyDescent="0.25">
      <c r="A51" s="35"/>
      <c r="B51" s="37"/>
      <c r="C51" s="37"/>
      <c r="D51" s="38" t="s">
        <v>31</v>
      </c>
      <c r="E51" s="39" t="s">
        <v>31</v>
      </c>
      <c r="F51" s="38" t="s">
        <v>31</v>
      </c>
      <c r="G51" s="37"/>
      <c r="H51" s="38" t="s">
        <v>31</v>
      </c>
      <c r="I51" s="39" t="s">
        <v>31</v>
      </c>
      <c r="J51" s="38" t="s">
        <v>31</v>
      </c>
      <c r="K51" s="37"/>
      <c r="L51" s="37"/>
      <c r="M51" s="40"/>
    </row>
    <row r="52" spans="1:15" x14ac:dyDescent="0.25">
      <c r="A52" s="35"/>
      <c r="B52" s="37" t="s">
        <v>16</v>
      </c>
      <c r="C52" s="37" t="s">
        <v>81</v>
      </c>
      <c r="D52" s="44" t="str">
        <f>IF(D36="","", D36*(1-$E$26/100)-$J$46)</f>
        <v/>
      </c>
      <c r="E52" s="45" t="str">
        <f>IF(E36="","", E36*(1-$E$26/100)-$J$46)</f>
        <v/>
      </c>
      <c r="F52" s="44" t="str">
        <f>IF(F36="","", F36*(1-$E$26/100)-$J$46)</f>
        <v/>
      </c>
      <c r="G52" s="41" t="s">
        <v>49</v>
      </c>
      <c r="H52" s="61" t="str">
        <f>IF(D10&gt;0,D52/D58,"")</f>
        <v/>
      </c>
      <c r="I52" s="62" t="str">
        <f>IF(E10&gt;0,E52/E58,"")</f>
        <v/>
      </c>
      <c r="J52" s="61" t="str">
        <f>IF(F10&gt;0,F52/F58,"")</f>
        <v/>
      </c>
      <c r="K52" s="37"/>
      <c r="L52" s="37"/>
      <c r="M52" s="40"/>
    </row>
    <row r="53" spans="1:15" x14ac:dyDescent="0.25">
      <c r="A53" s="35"/>
      <c r="B53" s="37"/>
      <c r="C53" s="37"/>
      <c r="D53" s="38"/>
      <c r="E53" s="214"/>
      <c r="F53" s="38"/>
      <c r="G53" s="37"/>
      <c r="H53" s="37"/>
      <c r="I53" s="38"/>
      <c r="J53" s="37"/>
      <c r="K53" s="37"/>
      <c r="L53" s="37"/>
      <c r="M53" s="40"/>
      <c r="O53" s="10"/>
    </row>
    <row r="54" spans="1:15" x14ac:dyDescent="0.25">
      <c r="A54" s="35"/>
      <c r="B54" s="37" t="s">
        <v>17</v>
      </c>
      <c r="C54" s="37" t="s">
        <v>82</v>
      </c>
      <c r="D54" s="44" t="str">
        <f>IF(D32="","",D32*(1-$E$24/100)-$J42)</f>
        <v/>
      </c>
      <c r="E54" s="45" t="str">
        <f>IF(E32="","",E32*(1-$E$24/100)-$J42)</f>
        <v/>
      </c>
      <c r="F54" s="44" t="str">
        <f>IF(F32="","",F32*(1-$E$24/100)-$J42)</f>
        <v/>
      </c>
      <c r="G54" s="41" t="s">
        <v>50</v>
      </c>
      <c r="H54" s="61" t="str">
        <f>IF(D10&gt;0,D54/(D54+D56),"")</f>
        <v/>
      </c>
      <c r="I54" s="62" t="str">
        <f>IF(E10&gt;0,E54/(E54+E56),"")</f>
        <v/>
      </c>
      <c r="J54" s="61" t="str">
        <f>IF(F10&gt;0,F54/(F54+F56),"")</f>
        <v/>
      </c>
      <c r="K54" s="37"/>
      <c r="L54" s="37"/>
      <c r="M54" s="40"/>
    </row>
    <row r="55" spans="1:15" x14ac:dyDescent="0.25">
      <c r="A55" s="35"/>
      <c r="B55" s="37"/>
      <c r="C55" s="37"/>
      <c r="D55" s="38"/>
      <c r="E55" s="214"/>
      <c r="F55" s="38"/>
      <c r="G55" s="37"/>
      <c r="H55" s="38"/>
      <c r="I55" s="37"/>
      <c r="J55" s="37"/>
      <c r="K55" s="37"/>
      <c r="L55" s="37"/>
      <c r="M55" s="40"/>
    </row>
    <row r="56" spans="1:15" x14ac:dyDescent="0.25">
      <c r="A56" s="35"/>
      <c r="B56" s="37" t="s">
        <v>18</v>
      </c>
      <c r="C56" s="37" t="s">
        <v>83</v>
      </c>
      <c r="D56" s="44" t="str">
        <f>IF(D34="","",D34*(1-$E$24/100)-$J44)</f>
        <v/>
      </c>
      <c r="E56" s="45" t="str">
        <f>IF(E34="","",E34*(1-$E$24/100)-$J44)</f>
        <v/>
      </c>
      <c r="F56" s="44" t="str">
        <f>IF(F34="","",F34*(1-$E$24/100)-$J44)</f>
        <v/>
      </c>
      <c r="G56" s="41" t="s">
        <v>51</v>
      </c>
      <c r="H56" s="42" t="str">
        <f>IF(D10&gt;0,D58/E5*1000,"")</f>
        <v/>
      </c>
      <c r="I56" s="216" t="str">
        <f>IF(E10&gt;0,E58/E5*1000,"")</f>
        <v/>
      </c>
      <c r="J56" s="42" t="str">
        <f>IF(F10&gt;0,F58/E5*1000,"")</f>
        <v/>
      </c>
      <c r="K56" s="37"/>
      <c r="L56" s="37"/>
      <c r="M56" s="40"/>
    </row>
    <row r="57" spans="1:15" x14ac:dyDescent="0.25">
      <c r="A57" s="35"/>
      <c r="B57" s="37"/>
      <c r="C57" s="37"/>
      <c r="D57" s="38"/>
      <c r="E57" s="39"/>
      <c r="F57" s="38"/>
      <c r="G57" s="37"/>
      <c r="H57" s="37"/>
      <c r="I57" s="37"/>
      <c r="J57" s="37"/>
      <c r="K57" s="37"/>
      <c r="L57" s="37"/>
      <c r="M57" s="40"/>
    </row>
    <row r="58" spans="1:15" x14ac:dyDescent="0.25">
      <c r="A58" s="35"/>
      <c r="B58" s="37" t="s">
        <v>19</v>
      </c>
      <c r="C58" s="37" t="s">
        <v>84</v>
      </c>
      <c r="D58" s="44" t="str">
        <f>IF(D56="","",D52+D54+D56)</f>
        <v/>
      </c>
      <c r="E58" s="45" t="str">
        <f t="shared" ref="E58:F58" si="5">IF(E56="","",E52+E54+E56)</f>
        <v/>
      </c>
      <c r="F58" s="44" t="str">
        <f t="shared" si="5"/>
        <v/>
      </c>
      <c r="G58" s="37"/>
      <c r="H58" s="37"/>
      <c r="I58" s="37"/>
      <c r="J58" s="37"/>
      <c r="K58" s="37"/>
      <c r="L58" s="37"/>
      <c r="M58" s="40"/>
    </row>
    <row r="59" spans="1:15" ht="15.75" thickBot="1" x14ac:dyDescent="0.3">
      <c r="A59" s="47"/>
      <c r="B59" s="48"/>
      <c r="C59" s="48"/>
      <c r="D59" s="63"/>
      <c r="E59" s="63"/>
      <c r="F59" s="63"/>
      <c r="G59" s="48"/>
      <c r="H59" s="48"/>
      <c r="I59" s="48"/>
      <c r="J59" s="48"/>
      <c r="K59" s="48"/>
      <c r="L59" s="48"/>
      <c r="M59" s="51"/>
    </row>
    <row r="60" spans="1:15" ht="15.75" thickBot="1" x14ac:dyDescent="0.3">
      <c r="D60" s="11"/>
      <c r="E60" s="11"/>
      <c r="F60" s="11"/>
    </row>
    <row r="61" spans="1:15" x14ac:dyDescent="0.25">
      <c r="A61" s="30"/>
      <c r="B61" s="31"/>
      <c r="C61" s="31"/>
      <c r="D61" s="64"/>
      <c r="E61" s="64"/>
      <c r="F61" s="64"/>
      <c r="G61" s="31"/>
      <c r="H61" s="31"/>
      <c r="I61" s="31"/>
      <c r="J61" s="31"/>
      <c r="K61" s="31"/>
      <c r="L61" s="31"/>
      <c r="M61" s="34"/>
    </row>
    <row r="62" spans="1:15" x14ac:dyDescent="0.25">
      <c r="A62" s="35"/>
      <c r="B62" s="36" t="s">
        <v>52</v>
      </c>
      <c r="C62" s="37"/>
      <c r="D62" s="38" t="s">
        <v>1</v>
      </c>
      <c r="E62" s="39" t="s">
        <v>32</v>
      </c>
      <c r="F62" s="38" t="s">
        <v>2</v>
      </c>
      <c r="G62" s="37"/>
      <c r="H62" s="37"/>
      <c r="I62" s="37"/>
      <c r="J62" s="37"/>
      <c r="K62" s="37"/>
      <c r="L62" s="37"/>
      <c r="M62" s="40"/>
    </row>
    <row r="63" spans="1:15" x14ac:dyDescent="0.25">
      <c r="A63" s="35"/>
      <c r="B63" s="37"/>
      <c r="C63" s="37"/>
      <c r="D63" s="38" t="s">
        <v>31</v>
      </c>
      <c r="E63" s="39" t="s">
        <v>31</v>
      </c>
      <c r="F63" s="38" t="s">
        <v>31</v>
      </c>
      <c r="G63" s="37"/>
      <c r="H63" s="37"/>
      <c r="I63" s="37"/>
      <c r="J63" s="37"/>
      <c r="K63" s="37"/>
      <c r="L63" s="37"/>
      <c r="M63" s="40"/>
    </row>
    <row r="64" spans="1:15" x14ac:dyDescent="0.25">
      <c r="A64" s="35"/>
      <c r="B64" s="37" t="s">
        <v>23</v>
      </c>
      <c r="C64" s="37" t="s">
        <v>85</v>
      </c>
      <c r="D64" s="44" t="str">
        <f>IF(D10&gt;0,D56+D54+D52/2,"")</f>
        <v/>
      </c>
      <c r="E64" s="45" t="str">
        <f>IF(E10&gt;0,E56+E54+E52/2,"")</f>
        <v/>
      </c>
      <c r="F64" s="44" t="str">
        <f>IF(F10&gt;0,F56+F54+F52/2,"")</f>
        <v/>
      </c>
      <c r="G64" s="37"/>
      <c r="H64" s="37"/>
      <c r="I64" s="37"/>
      <c r="J64" s="37"/>
      <c r="K64" s="37"/>
      <c r="L64" s="37"/>
      <c r="M64" s="40"/>
    </row>
    <row r="65" spans="1:13" x14ac:dyDescent="0.25">
      <c r="A65" s="35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40"/>
    </row>
    <row r="66" spans="1:13" x14ac:dyDescent="0.25">
      <c r="A66" s="35"/>
      <c r="B66" s="37" t="s">
        <v>24</v>
      </c>
      <c r="C66" s="37" t="s">
        <v>53</v>
      </c>
      <c r="D66" s="37"/>
      <c r="E66" s="56"/>
      <c r="F66" s="37" t="s">
        <v>54</v>
      </c>
      <c r="G66" s="37"/>
      <c r="H66" s="37"/>
      <c r="I66" s="37"/>
      <c r="J66" s="37"/>
      <c r="K66" s="37"/>
      <c r="L66" s="37"/>
      <c r="M66" s="40"/>
    </row>
    <row r="67" spans="1:13" x14ac:dyDescent="0.25">
      <c r="A67" s="35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40"/>
    </row>
    <row r="68" spans="1:13" x14ac:dyDescent="0.25">
      <c r="A68" s="35"/>
      <c r="B68" s="37" t="s">
        <v>25</v>
      </c>
      <c r="C68" s="37" t="s">
        <v>86</v>
      </c>
      <c r="D68" s="44" t="str">
        <f>IF(E66&gt;0,100*D64/E66,"")</f>
        <v/>
      </c>
      <c r="E68" s="45" t="str">
        <f>IF(E66&gt;0,100*E64/E66,"")</f>
        <v/>
      </c>
      <c r="F68" s="44" t="str">
        <f>IF(E66&gt;0,100*F64/E66,"")</f>
        <v/>
      </c>
      <c r="G68" s="37"/>
      <c r="H68" s="37"/>
      <c r="I68" s="37"/>
      <c r="J68" s="37"/>
      <c r="K68" s="37"/>
      <c r="L68" s="37"/>
      <c r="M68" s="40"/>
    </row>
    <row r="69" spans="1:13" ht="15.75" thickBot="1" x14ac:dyDescent="0.3">
      <c r="A69" s="47"/>
      <c r="B69" s="48"/>
      <c r="C69" s="48"/>
      <c r="D69" s="63"/>
      <c r="E69" s="65"/>
      <c r="F69" s="63"/>
      <c r="G69" s="48"/>
      <c r="H69" s="48"/>
      <c r="I69" s="48"/>
      <c r="J69" s="48"/>
      <c r="K69" s="48"/>
      <c r="L69" s="48"/>
      <c r="M69" s="51"/>
    </row>
    <row r="70" spans="1:13" ht="15.75" thickBot="1" x14ac:dyDescent="0.3">
      <c r="D70" s="11"/>
      <c r="E70" s="11"/>
      <c r="F70" s="11"/>
    </row>
    <row r="71" spans="1:13" x14ac:dyDescent="0.25">
      <c r="A71" s="30"/>
      <c r="B71" s="31"/>
      <c r="C71" s="31"/>
      <c r="D71" s="64"/>
      <c r="E71" s="64"/>
      <c r="F71" s="64"/>
      <c r="G71" s="31"/>
      <c r="H71" s="31"/>
      <c r="I71" s="31"/>
      <c r="J71" s="31"/>
      <c r="K71" s="31"/>
      <c r="L71" s="31"/>
      <c r="M71" s="34"/>
    </row>
    <row r="72" spans="1:13" x14ac:dyDescent="0.25">
      <c r="A72" s="35"/>
      <c r="B72" s="36" t="s">
        <v>55</v>
      </c>
      <c r="C72" s="37"/>
      <c r="D72" s="66"/>
      <c r="E72" s="66"/>
      <c r="F72" s="66"/>
      <c r="G72" s="37"/>
      <c r="H72" s="37"/>
      <c r="I72" s="37"/>
      <c r="J72" s="37"/>
      <c r="K72" s="37"/>
      <c r="L72" s="37"/>
      <c r="M72" s="40"/>
    </row>
    <row r="73" spans="1:13" x14ac:dyDescent="0.25">
      <c r="A73" s="35"/>
      <c r="B73" s="37"/>
      <c r="C73" s="37"/>
      <c r="D73" s="66"/>
      <c r="E73" s="66"/>
      <c r="F73" s="66"/>
      <c r="G73" s="37"/>
      <c r="H73" s="37"/>
      <c r="I73" s="37"/>
      <c r="J73" s="37"/>
      <c r="K73" s="37"/>
      <c r="L73" s="37"/>
      <c r="M73" s="40"/>
    </row>
    <row r="74" spans="1:13" x14ac:dyDescent="0.25">
      <c r="A74" s="35"/>
      <c r="B74" s="37" t="s">
        <v>26</v>
      </c>
      <c r="C74" s="37" t="s">
        <v>56</v>
      </c>
      <c r="D74" s="66"/>
      <c r="E74" s="69"/>
      <c r="F74" s="66"/>
      <c r="G74" s="37"/>
      <c r="H74" s="37"/>
      <c r="I74" s="37"/>
      <c r="J74" s="37"/>
      <c r="K74" s="37"/>
      <c r="L74" s="37"/>
      <c r="M74" s="40"/>
    </row>
    <row r="75" spans="1:13" x14ac:dyDescent="0.25">
      <c r="A75" s="35"/>
      <c r="B75" s="37"/>
      <c r="C75" s="37"/>
      <c r="D75" s="66"/>
      <c r="E75" s="66"/>
      <c r="F75" s="66"/>
      <c r="G75" s="37"/>
      <c r="H75" s="37"/>
      <c r="I75" s="37"/>
      <c r="J75" s="37"/>
      <c r="K75" s="37"/>
      <c r="L75" s="37"/>
      <c r="M75" s="40"/>
    </row>
    <row r="76" spans="1:13" x14ac:dyDescent="0.25">
      <c r="A76" s="35"/>
      <c r="B76" s="37" t="s">
        <v>27</v>
      </c>
      <c r="C76" s="37" t="s">
        <v>57</v>
      </c>
      <c r="D76" s="66"/>
      <c r="E76" s="45" t="str">
        <f>IF(E78&gt;0,E74/E78*100,"")</f>
        <v/>
      </c>
      <c r="F76" s="66"/>
      <c r="G76" s="37"/>
      <c r="H76" s="37"/>
      <c r="I76" s="37"/>
      <c r="J76" s="37"/>
      <c r="K76" s="37"/>
      <c r="L76" s="37"/>
      <c r="M76" s="40"/>
    </row>
    <row r="77" spans="1:13" x14ac:dyDescent="0.25">
      <c r="A77" s="35"/>
      <c r="B77" s="37"/>
      <c r="C77" s="37"/>
      <c r="D77" s="66"/>
      <c r="E77" s="66"/>
      <c r="F77" s="66"/>
      <c r="G77" s="37"/>
      <c r="H77" s="37"/>
      <c r="I77" s="37"/>
      <c r="J77" s="37"/>
      <c r="K77" s="37"/>
      <c r="L77" s="37"/>
      <c r="M77" s="40"/>
    </row>
    <row r="78" spans="1:13" x14ac:dyDescent="0.25">
      <c r="A78" s="35"/>
      <c r="B78" s="37" t="s">
        <v>28</v>
      </c>
      <c r="C78" s="37" t="s">
        <v>58</v>
      </c>
      <c r="D78" s="67"/>
      <c r="E78" s="69"/>
      <c r="F78" s="67"/>
      <c r="G78" s="37"/>
      <c r="H78" s="37"/>
      <c r="I78" s="37"/>
      <c r="J78" s="37"/>
      <c r="K78" s="37"/>
      <c r="L78" s="37"/>
      <c r="M78" s="40"/>
    </row>
    <row r="79" spans="1:13" ht="15.75" thickBot="1" x14ac:dyDescent="0.3">
      <c r="A79" s="47"/>
      <c r="B79" s="48"/>
      <c r="C79" s="48"/>
      <c r="D79" s="68"/>
      <c r="E79" s="68"/>
      <c r="F79" s="68"/>
      <c r="G79" s="48"/>
      <c r="H79" s="48"/>
      <c r="I79" s="48"/>
      <c r="J79" s="48"/>
      <c r="K79" s="48"/>
      <c r="L79" s="48"/>
      <c r="M79" s="51"/>
    </row>
    <row r="80" spans="1:13" x14ac:dyDescent="0.25">
      <c r="D80" s="12"/>
      <c r="E80" s="12"/>
      <c r="F80" s="12"/>
    </row>
    <row r="81" spans="2:6" x14ac:dyDescent="0.25">
      <c r="D81" s="12"/>
      <c r="E81" s="12"/>
      <c r="F81" s="12"/>
    </row>
    <row r="82" spans="2:6" x14ac:dyDescent="0.25">
      <c r="B82" s="13" t="s">
        <v>59</v>
      </c>
      <c r="D82" s="12"/>
      <c r="E82" s="12"/>
      <c r="F82" s="12"/>
    </row>
    <row r="83" spans="2:6" x14ac:dyDescent="0.25">
      <c r="D83" s="12"/>
      <c r="E83" s="12"/>
      <c r="F83" s="12"/>
    </row>
    <row r="84" spans="2:6" x14ac:dyDescent="0.25">
      <c r="B84" s="71"/>
      <c r="C84" s="14" t="s">
        <v>60</v>
      </c>
      <c r="D84" s="2"/>
      <c r="E84" s="2"/>
      <c r="F84" s="2"/>
    </row>
    <row r="85" spans="2:6" x14ac:dyDescent="0.25">
      <c r="B85" s="70"/>
      <c r="C85" s="14" t="s">
        <v>61</v>
      </c>
      <c r="D85" s="2"/>
      <c r="E85" s="2"/>
      <c r="F85" s="2"/>
    </row>
    <row r="86" spans="2:6" x14ac:dyDescent="0.25">
      <c r="D86" s="12"/>
      <c r="E86" s="12"/>
      <c r="F86" s="12"/>
    </row>
    <row r="87" spans="2:6" x14ac:dyDescent="0.25">
      <c r="B87" s="2" t="s">
        <v>20</v>
      </c>
      <c r="C87" s="2" t="s">
        <v>118</v>
      </c>
      <c r="D87" s="11"/>
      <c r="E87" s="11"/>
      <c r="F87" s="11"/>
    </row>
    <row r="88" spans="2:6" x14ac:dyDescent="0.25">
      <c r="B88" s="2" t="s">
        <v>21</v>
      </c>
      <c r="C88" s="2" t="s">
        <v>63</v>
      </c>
      <c r="D88" s="11"/>
      <c r="E88" s="11"/>
      <c r="F88" s="11"/>
    </row>
    <row r="89" spans="2:6" x14ac:dyDescent="0.25">
      <c r="C89" s="16" t="s">
        <v>64</v>
      </c>
      <c r="D89" s="11"/>
      <c r="E89" s="11"/>
      <c r="F89" s="11"/>
    </row>
    <row r="90" spans="2:6" x14ac:dyDescent="0.25">
      <c r="C90" s="16" t="s">
        <v>65</v>
      </c>
      <c r="D90" s="11"/>
      <c r="E90" s="11"/>
      <c r="F90" s="11"/>
    </row>
    <row r="91" spans="2:6" x14ac:dyDescent="0.25">
      <c r="B91" s="16" t="s">
        <v>4</v>
      </c>
      <c r="C91" s="16" t="s">
        <v>66</v>
      </c>
      <c r="D91" s="2"/>
      <c r="E91" s="2"/>
      <c r="F91" s="2"/>
    </row>
    <row r="92" spans="2:6" x14ac:dyDescent="0.25">
      <c r="B92" s="16" t="s">
        <v>5</v>
      </c>
      <c r="C92" s="16" t="s">
        <v>67</v>
      </c>
    </row>
    <row r="93" spans="2:6" x14ac:dyDescent="0.25">
      <c r="B93" s="16" t="s">
        <v>6</v>
      </c>
      <c r="C93" s="16" t="s">
        <v>68</v>
      </c>
    </row>
    <row r="94" spans="2:6" x14ac:dyDescent="0.25">
      <c r="B94" s="16" t="s">
        <v>7</v>
      </c>
      <c r="C94" s="16" t="s">
        <v>69</v>
      </c>
      <c r="D94" s="16"/>
      <c r="E94" s="2"/>
      <c r="F94" s="2"/>
    </row>
    <row r="95" spans="2:6" x14ac:dyDescent="0.25">
      <c r="B95" s="16"/>
      <c r="C95" s="16" t="s">
        <v>72</v>
      </c>
      <c r="D95" s="16"/>
      <c r="E95" s="2"/>
      <c r="F95" s="2"/>
    </row>
    <row r="96" spans="2:6" x14ac:dyDescent="0.25">
      <c r="B96" s="16" t="s">
        <v>8</v>
      </c>
      <c r="C96" s="16" t="s">
        <v>70</v>
      </c>
      <c r="D96" s="16"/>
      <c r="E96" s="2"/>
      <c r="F96" s="2"/>
    </row>
    <row r="97" spans="2:6" x14ac:dyDescent="0.25">
      <c r="B97" s="16"/>
      <c r="C97" s="16" t="s">
        <v>71</v>
      </c>
      <c r="D97" s="16"/>
      <c r="E97" s="2"/>
      <c r="F97" s="2"/>
    </row>
    <row r="98" spans="2:6" x14ac:dyDescent="0.25">
      <c r="B98" s="16" t="s">
        <v>9</v>
      </c>
      <c r="C98" s="16" t="s">
        <v>73</v>
      </c>
      <c r="D98" s="16"/>
      <c r="E98" s="2"/>
      <c r="F98" s="2"/>
    </row>
    <row r="99" spans="2:6" x14ac:dyDescent="0.25">
      <c r="B99" s="16"/>
      <c r="C99" s="16" t="s">
        <v>71</v>
      </c>
      <c r="D99" s="16"/>
      <c r="E99" s="2"/>
      <c r="F99" s="2"/>
    </row>
    <row r="100" spans="2:6" x14ac:dyDescent="0.25">
      <c r="B100" s="16" t="s">
        <v>10</v>
      </c>
      <c r="C100" s="16" t="s">
        <v>88</v>
      </c>
      <c r="D100" s="16"/>
      <c r="E100" s="2"/>
      <c r="F100" s="2"/>
    </row>
    <row r="101" spans="2:6" x14ac:dyDescent="0.25">
      <c r="B101" s="16"/>
      <c r="C101" s="16" t="s">
        <v>89</v>
      </c>
      <c r="D101" s="16"/>
      <c r="E101" s="2"/>
      <c r="F101" s="2"/>
    </row>
    <row r="102" spans="2:6" x14ac:dyDescent="0.25">
      <c r="B102" s="16" t="s">
        <v>11</v>
      </c>
      <c r="C102" s="16" t="s">
        <v>90</v>
      </c>
      <c r="D102" s="16"/>
      <c r="E102" s="2"/>
      <c r="F102" s="2"/>
    </row>
    <row r="103" spans="2:6" x14ac:dyDescent="0.25">
      <c r="B103" s="16"/>
      <c r="C103" s="16" t="s">
        <v>89</v>
      </c>
      <c r="D103" s="16"/>
      <c r="E103" s="2"/>
      <c r="F103" s="2"/>
    </row>
    <row r="104" spans="2:6" x14ac:dyDescent="0.25">
      <c r="B104" s="16" t="s">
        <v>12</v>
      </c>
      <c r="C104" s="16" t="s">
        <v>91</v>
      </c>
      <c r="D104" s="16"/>
      <c r="E104" s="2"/>
      <c r="F104" s="2"/>
    </row>
    <row r="105" spans="2:6" x14ac:dyDescent="0.25">
      <c r="B105" s="16"/>
      <c r="C105" s="16" t="s">
        <v>89</v>
      </c>
      <c r="D105" s="16"/>
      <c r="E105" s="2"/>
      <c r="F105" s="2"/>
    </row>
    <row r="106" spans="2:6" x14ac:dyDescent="0.25">
      <c r="B106" s="16" t="s">
        <v>13</v>
      </c>
      <c r="C106" s="16" t="s">
        <v>93</v>
      </c>
      <c r="D106" s="16"/>
      <c r="E106" s="2"/>
      <c r="F106" s="2"/>
    </row>
    <row r="107" spans="2:6" x14ac:dyDescent="0.25">
      <c r="B107" s="16"/>
      <c r="C107" s="16" t="s">
        <v>92</v>
      </c>
      <c r="D107" s="16"/>
      <c r="E107" s="2"/>
      <c r="F107" s="2"/>
    </row>
    <row r="108" spans="2:6" x14ac:dyDescent="0.25">
      <c r="B108" s="16" t="s">
        <v>14</v>
      </c>
      <c r="C108" s="16" t="s">
        <v>119</v>
      </c>
      <c r="D108" s="16"/>
      <c r="E108" s="2"/>
      <c r="F108" s="2"/>
    </row>
    <row r="109" spans="2:6" x14ac:dyDescent="0.25">
      <c r="B109" s="16"/>
      <c r="C109" s="16" t="s">
        <v>95</v>
      </c>
      <c r="D109" s="16"/>
      <c r="E109" s="2"/>
      <c r="F109" s="2"/>
    </row>
    <row r="110" spans="2:6" x14ac:dyDescent="0.25">
      <c r="B110" s="16" t="s">
        <v>15</v>
      </c>
      <c r="C110" s="16" t="s">
        <v>120</v>
      </c>
      <c r="D110" s="16"/>
      <c r="E110" s="2"/>
      <c r="F110" s="2"/>
    </row>
    <row r="111" spans="2:6" x14ac:dyDescent="0.25">
      <c r="B111" s="16"/>
      <c r="C111" s="16" t="s">
        <v>121</v>
      </c>
      <c r="D111" s="16"/>
      <c r="E111" s="2"/>
      <c r="F111" s="2"/>
    </row>
    <row r="112" spans="2:6" x14ac:dyDescent="0.25">
      <c r="B112" s="16" t="s">
        <v>16</v>
      </c>
      <c r="C112" s="16" t="s">
        <v>98</v>
      </c>
      <c r="D112" s="16"/>
      <c r="E112" s="2"/>
      <c r="F112" s="2"/>
    </row>
    <row r="113" spans="2:6" x14ac:dyDescent="0.25">
      <c r="B113" s="16" t="s">
        <v>17</v>
      </c>
      <c r="C113" s="16" t="s">
        <v>100</v>
      </c>
      <c r="D113" s="16"/>
      <c r="E113" s="2"/>
      <c r="F113" s="2"/>
    </row>
    <row r="114" spans="2:6" x14ac:dyDescent="0.25">
      <c r="B114" s="16" t="s">
        <v>18</v>
      </c>
      <c r="C114" s="16" t="s">
        <v>99</v>
      </c>
      <c r="D114" s="16"/>
      <c r="E114" s="2"/>
      <c r="F114" s="2"/>
    </row>
    <row r="115" spans="2:6" x14ac:dyDescent="0.25">
      <c r="B115" s="16" t="s">
        <v>19</v>
      </c>
      <c r="C115" s="16" t="s">
        <v>101</v>
      </c>
      <c r="D115" s="16"/>
      <c r="E115" s="2"/>
      <c r="F115" s="2"/>
    </row>
    <row r="116" spans="2:6" x14ac:dyDescent="0.25">
      <c r="B116" s="16" t="s">
        <v>23</v>
      </c>
      <c r="C116" s="16" t="s">
        <v>102</v>
      </c>
      <c r="D116" s="16"/>
      <c r="E116" s="2"/>
      <c r="F116" s="2"/>
    </row>
    <row r="117" spans="2:6" x14ac:dyDescent="0.25">
      <c r="B117" s="16" t="s">
        <v>24</v>
      </c>
      <c r="C117" s="16" t="s">
        <v>103</v>
      </c>
      <c r="D117" s="16"/>
      <c r="E117" s="2"/>
      <c r="F117" s="2"/>
    </row>
    <row r="118" spans="2:6" x14ac:dyDescent="0.25">
      <c r="B118" s="16" t="s">
        <v>25</v>
      </c>
      <c r="C118" s="16" t="s">
        <v>104</v>
      </c>
      <c r="D118" s="16"/>
      <c r="E118" s="2"/>
      <c r="F118" s="2"/>
    </row>
    <row r="119" spans="2:6" x14ac:dyDescent="0.25">
      <c r="B119" s="16" t="s">
        <v>26</v>
      </c>
      <c r="C119" s="16" t="s">
        <v>105</v>
      </c>
      <c r="D119" s="16"/>
      <c r="E119" s="2"/>
      <c r="F119" s="2"/>
    </row>
    <row r="120" spans="2:6" x14ac:dyDescent="0.25">
      <c r="C120" s="16" t="s">
        <v>106</v>
      </c>
      <c r="D120" s="16"/>
      <c r="E120" s="2"/>
      <c r="F120" s="2"/>
    </row>
    <row r="121" spans="2:6" x14ac:dyDescent="0.25">
      <c r="B121" s="16" t="s">
        <v>27</v>
      </c>
      <c r="C121" s="16" t="s">
        <v>108</v>
      </c>
      <c r="D121" s="16"/>
      <c r="E121" s="2"/>
      <c r="F121" s="2"/>
    </row>
    <row r="122" spans="2:6" x14ac:dyDescent="0.25">
      <c r="C122" s="16" t="s">
        <v>109</v>
      </c>
      <c r="D122" s="16"/>
      <c r="E122" s="2"/>
      <c r="F122" s="2"/>
    </row>
    <row r="123" spans="2:6" x14ac:dyDescent="0.25">
      <c r="B123" s="16" t="s">
        <v>28</v>
      </c>
      <c r="C123" s="16" t="s">
        <v>107</v>
      </c>
      <c r="D123" s="16"/>
      <c r="E123" s="2"/>
      <c r="F123" s="2"/>
    </row>
    <row r="124" spans="2:6" x14ac:dyDescent="0.25">
      <c r="B124" s="16"/>
      <c r="C124" s="16"/>
      <c r="D124" s="16"/>
      <c r="E124" s="2"/>
      <c r="F124" s="2"/>
    </row>
    <row r="125" spans="2:6" x14ac:dyDescent="0.25">
      <c r="B125" s="16"/>
      <c r="C125" s="16"/>
      <c r="D125" s="16"/>
      <c r="E125" s="2"/>
      <c r="F125" s="2"/>
    </row>
    <row r="126" spans="2:6" x14ac:dyDescent="0.25">
      <c r="B126" s="17" t="s">
        <v>110</v>
      </c>
      <c r="D126" s="2"/>
      <c r="E126" s="2"/>
      <c r="F126" s="2"/>
    </row>
    <row r="127" spans="2:6" x14ac:dyDescent="0.25">
      <c r="B127" s="2" t="s">
        <v>111</v>
      </c>
      <c r="D127" s="2"/>
      <c r="E127" s="2"/>
      <c r="F127" s="2"/>
    </row>
    <row r="128" spans="2:6" x14ac:dyDescent="0.25">
      <c r="B128" s="2" t="s">
        <v>112</v>
      </c>
      <c r="D128" s="2"/>
      <c r="E128" s="2"/>
      <c r="F128" s="2"/>
    </row>
    <row r="129" spans="2:6" x14ac:dyDescent="0.25">
      <c r="B129" s="2" t="s">
        <v>113</v>
      </c>
      <c r="D129" s="2"/>
      <c r="E129" s="2"/>
      <c r="F129" s="2"/>
    </row>
    <row r="130" spans="2:6" x14ac:dyDescent="0.25">
      <c r="B130" s="2" t="s">
        <v>114</v>
      </c>
      <c r="D130" s="2"/>
      <c r="E130" s="2"/>
      <c r="F130" s="2"/>
    </row>
    <row r="131" spans="2:6" x14ac:dyDescent="0.25">
      <c r="B131" s="2" t="s">
        <v>122</v>
      </c>
      <c r="D131" s="2"/>
      <c r="E131" s="2"/>
      <c r="F131" s="2"/>
    </row>
    <row r="132" spans="2:6" x14ac:dyDescent="0.25">
      <c r="B132" s="2" t="s">
        <v>123</v>
      </c>
      <c r="D132" s="2"/>
      <c r="E132" s="2"/>
      <c r="F132" s="2"/>
    </row>
    <row r="133" spans="2:6" x14ac:dyDescent="0.25">
      <c r="B133" s="2" t="s">
        <v>124</v>
      </c>
      <c r="D133" s="2"/>
      <c r="E133" s="2"/>
      <c r="F133" s="2"/>
    </row>
    <row r="134" spans="2:6" x14ac:dyDescent="0.25">
      <c r="B134" s="2" t="s">
        <v>125</v>
      </c>
      <c r="D134" s="2"/>
      <c r="E134" s="2"/>
      <c r="F134" s="2"/>
    </row>
    <row r="135" spans="2:6" x14ac:dyDescent="0.25">
      <c r="D135" s="2"/>
      <c r="E135" s="2"/>
      <c r="F135" s="2"/>
    </row>
    <row r="137" spans="2:6" x14ac:dyDescent="0.25">
      <c r="C137" s="18"/>
    </row>
  </sheetData>
  <mergeCells count="1">
    <mergeCell ref="B3:C3"/>
  </mergeCells>
  <pageMargins left="0.59055118110236227" right="0.19685039370078741" top="0.59055118110236227" bottom="0.39370078740157483" header="0.31496062992125984" footer="0.31496062992125984"/>
  <pageSetup paperSize="9" scale="54" orientation="portrait" r:id="rId1"/>
  <rowBreaks count="1" manualBreakCount="1">
    <brk id="79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showGridLines="0" zoomScaleNormal="100" workbookViewId="0">
      <selection activeCell="E22" sqref="E22"/>
    </sheetView>
  </sheetViews>
  <sheetFormatPr defaultRowHeight="15" x14ac:dyDescent="0.25"/>
  <cols>
    <col min="1" max="1" width="7.28515625" customWidth="1"/>
    <col min="2" max="2" width="34.140625" customWidth="1"/>
    <col min="3" max="3" width="10" customWidth="1"/>
    <col min="4" max="4" width="2.7109375" customWidth="1"/>
    <col min="5" max="11" width="8.7109375" customWidth="1"/>
    <col min="15" max="15" width="10.140625" customWidth="1"/>
    <col min="16" max="16" width="10" customWidth="1"/>
    <col min="17" max="17" width="10.7109375" customWidth="1"/>
  </cols>
  <sheetData>
    <row r="1" spans="1:11" x14ac:dyDescent="0.25">
      <c r="A1" s="1" t="s">
        <v>126</v>
      </c>
      <c r="B1" s="1"/>
      <c r="C1" s="21" t="s">
        <v>128</v>
      </c>
      <c r="E1" s="1" t="s">
        <v>144</v>
      </c>
    </row>
    <row r="2" spans="1:11" x14ac:dyDescent="0.25">
      <c r="A2" t="s">
        <v>127</v>
      </c>
      <c r="B2" t="str">
        <f>IF(Älgförvaltningsområde!B3&gt;0,Älgförvaltningsområde!B3,"")</f>
        <v/>
      </c>
      <c r="C2" s="21" t="s">
        <v>22</v>
      </c>
      <c r="E2" s="21" t="s">
        <v>145</v>
      </c>
      <c r="F2" s="21" t="s">
        <v>145</v>
      </c>
      <c r="G2" s="21" t="s">
        <v>148</v>
      </c>
      <c r="H2" s="21" t="s">
        <v>149</v>
      </c>
      <c r="I2" s="21" t="s">
        <v>149</v>
      </c>
      <c r="J2" s="21" t="s">
        <v>151</v>
      </c>
      <c r="K2" s="21" t="s">
        <v>153</v>
      </c>
    </row>
    <row r="3" spans="1:11" x14ac:dyDescent="0.25">
      <c r="A3" s="80"/>
      <c r="B3" s="80"/>
      <c r="E3" s="28" t="s">
        <v>146</v>
      </c>
      <c r="F3" s="28" t="s">
        <v>147</v>
      </c>
      <c r="G3" s="28"/>
      <c r="H3" s="28"/>
      <c r="I3" s="28" t="s">
        <v>150</v>
      </c>
      <c r="J3" s="28" t="s">
        <v>146</v>
      </c>
      <c r="K3" s="28" t="s">
        <v>154</v>
      </c>
    </row>
    <row r="4" spans="1:11" x14ac:dyDescent="0.25">
      <c r="E4" s="28"/>
      <c r="F4" s="28"/>
      <c r="G4" s="28"/>
      <c r="H4" s="28"/>
      <c r="I4" s="28"/>
      <c r="J4" s="28" t="s">
        <v>152</v>
      </c>
      <c r="K4" s="28"/>
    </row>
    <row r="5" spans="1:11" x14ac:dyDescent="0.25">
      <c r="A5" s="1" t="s">
        <v>159</v>
      </c>
      <c r="B5" s="1"/>
    </row>
    <row r="6" spans="1:11" x14ac:dyDescent="0.25">
      <c r="A6" t="s">
        <v>129</v>
      </c>
      <c r="B6" t="str">
        <f>IF('JVF1'!$B$3&gt;0,'JVF1'!$B$3,"")</f>
        <v/>
      </c>
      <c r="C6" s="20" t="str">
        <f>IF('JVF1'!$E$5&gt;0,'JVF1'!$E$5,"")</f>
        <v/>
      </c>
      <c r="D6" s="20"/>
      <c r="E6" s="82" t="str">
        <f>IF('JVF1'!E$54&gt;0,'JVF1'!E$54,"")</f>
        <v/>
      </c>
      <c r="F6" s="82" t="str">
        <f>IF('JVF1'!E$56&gt;0,'JVF1'!E$56,"")</f>
        <v/>
      </c>
      <c r="G6" s="82" t="str">
        <f>IF('JVF1'!E$52&gt;0,'JVF1'!E$52,"")</f>
        <v/>
      </c>
      <c r="H6" s="82" t="str">
        <f>IF('JVF1'!E$58&gt;0,'JVF1'!E$58,"")</f>
        <v/>
      </c>
      <c r="I6" s="86" t="str">
        <f>IF('JVF1'!E$10&gt;0,H6/C6*1000,"")</f>
        <v/>
      </c>
      <c r="J6" s="75" t="str">
        <f>IF('JVF1'!I$54&gt;0,'JVF1'!I$54,"")</f>
        <v/>
      </c>
      <c r="K6" s="75" t="str">
        <f>IF('JVF1'!I$52&gt;0,'JVF1'!I$52,"")</f>
        <v/>
      </c>
    </row>
    <row r="7" spans="1:11" x14ac:dyDescent="0.25">
      <c r="A7" t="s">
        <v>130</v>
      </c>
      <c r="B7" t="str">
        <f>IF('JVF2'!$B$3&gt;0,'JVF2'!$B$3,"")</f>
        <v/>
      </c>
      <c r="C7" s="20" t="str">
        <f>IF('JVF2'!$E$5&gt;0,'JVF2'!$E$5,"")</f>
        <v/>
      </c>
      <c r="D7" s="20"/>
      <c r="E7" s="82" t="str">
        <f>IF('JVF2'!$E$54&gt;0,'JVF2'!$E$54,"")</f>
        <v/>
      </c>
      <c r="F7" s="82" t="str">
        <f>IF('JVF2'!E$56&gt;0,'JVF2'!E$56,"")</f>
        <v/>
      </c>
      <c r="G7" s="82" t="str">
        <f>IF('JVF2'!E$52&gt;0,'JVF2'!E$52,"")</f>
        <v/>
      </c>
      <c r="H7" s="82" t="str">
        <f>IF('JVF2'!E$58&gt;0,'JVF2'!E$58,"")</f>
        <v/>
      </c>
      <c r="I7" s="86" t="str">
        <f>IF('JVF2'!E$10&gt;0,H7/C7*1000,"")</f>
        <v/>
      </c>
      <c r="J7" s="75" t="str">
        <f>IF('JVF2'!I$54&gt;0,'JVF2'!I$54,"")</f>
        <v/>
      </c>
      <c r="K7" s="75" t="str">
        <f>IF('JVF2'!I$52&gt;0,'JVF2'!I$52,"")</f>
        <v/>
      </c>
    </row>
    <row r="8" spans="1:11" x14ac:dyDescent="0.25">
      <c r="A8" t="s">
        <v>131</v>
      </c>
      <c r="B8" t="str">
        <f>IF('JVF3'!$B$3&gt;0,'JVF3'!$B$3,"")</f>
        <v/>
      </c>
      <c r="C8" s="20" t="str">
        <f>IF('JVF3'!$E$5&gt;0,'JVF3'!$E$5,"")</f>
        <v/>
      </c>
      <c r="D8" s="20"/>
      <c r="E8" s="82" t="str">
        <f>IF('JVF3'!$E$54&gt;0,'JVF3'!$E$54,"")</f>
        <v/>
      </c>
      <c r="F8" s="82" t="str">
        <f>IF('JVF3'!E$56&gt;0,'JVF3'!E$56,"")</f>
        <v/>
      </c>
      <c r="G8" s="82" t="str">
        <f>IF('JVF3'!E$52&gt;0,'JVF3'!E$52,"")</f>
        <v/>
      </c>
      <c r="H8" s="82" t="str">
        <f>IF('JVF3'!E$58&gt;0,'JVF3'!E$58,"")</f>
        <v/>
      </c>
      <c r="I8" s="86" t="str">
        <f>IF('JVF3'!E$10&gt;0,H8/C8*1000,"")</f>
        <v/>
      </c>
      <c r="J8" s="75" t="str">
        <f>IF('JVF3'!I$54&gt;0,'JVF3'!I$54,"")</f>
        <v/>
      </c>
      <c r="K8" s="75" t="str">
        <f>IF('JVF3'!I$52&gt;0,'JVF3'!I$52,"")</f>
        <v/>
      </c>
    </row>
    <row r="9" spans="1:11" x14ac:dyDescent="0.25">
      <c r="A9" t="s">
        <v>132</v>
      </c>
      <c r="B9" t="str">
        <f>IF('JVF4'!$B$3&gt;0,'JVF4'!$B$3,"")</f>
        <v/>
      </c>
      <c r="C9" s="20" t="str">
        <f>IF('JVF4'!$E$5&gt;0,'JVF4'!$E$5,"")</f>
        <v/>
      </c>
      <c r="D9" s="20"/>
      <c r="E9" s="82" t="str">
        <f>IF('JVF4'!$E$54&gt;0,'JVF4'!$E$54,"")</f>
        <v/>
      </c>
      <c r="F9" s="82" t="str">
        <f>IF('JVF4'!E$56&gt;0,'JVF4'!E$56,"")</f>
        <v/>
      </c>
      <c r="G9" s="82" t="str">
        <f>IF('JVF4'!E$52&gt;0,'JVF4'!E$52,"")</f>
        <v/>
      </c>
      <c r="H9" s="82" t="str">
        <f>IF('JVF4'!E$58&gt;0,'JVF4'!E$58,"")</f>
        <v/>
      </c>
      <c r="I9" s="86" t="str">
        <f>IF('JVF4'!E$10&gt;0,H9/C9*1000,"")</f>
        <v/>
      </c>
      <c r="J9" s="75" t="str">
        <f>IF('JVF4'!I$54&gt;0,'JVF4'!I$54,"")</f>
        <v/>
      </c>
      <c r="K9" s="75" t="str">
        <f>IF('JVF4'!I$52&gt;0,'JVF4'!I$52,"")</f>
        <v/>
      </c>
    </row>
    <row r="10" spans="1:11" x14ac:dyDescent="0.25">
      <c r="A10" t="s">
        <v>133</v>
      </c>
      <c r="B10" t="str">
        <f>IF('JVF5'!$B$3&gt;0,'JVF5'!$B$3,"")</f>
        <v/>
      </c>
      <c r="C10" s="20" t="str">
        <f>IF('JVF5'!$E$5&gt;0,'JVF5'!$E$5,"")</f>
        <v/>
      </c>
      <c r="D10" s="20"/>
      <c r="E10" s="82" t="str">
        <f>IF('JVF5'!$E$54&gt;0,'JVF5'!$E$54,"")</f>
        <v/>
      </c>
      <c r="F10" s="82" t="str">
        <f>IF('JVF5'!E$56&gt;0,'JVF5'!E$56,"")</f>
        <v/>
      </c>
      <c r="G10" s="82" t="str">
        <f>IF('JVF5'!E$52&gt;0,'JVF5'!E$52,"")</f>
        <v/>
      </c>
      <c r="H10" s="82" t="str">
        <f>IF('JVF5'!E$58&gt;0,'JVF5'!E$58,"")</f>
        <v/>
      </c>
      <c r="I10" s="86" t="str">
        <f>IF('JVF5'!E$10&gt;0,H10/C10*1000,"")</f>
        <v/>
      </c>
      <c r="J10" s="75" t="str">
        <f>IF('JVF5'!I$54&gt;0,'JVF5'!I$54,"")</f>
        <v/>
      </c>
      <c r="K10" s="75" t="str">
        <f>IF('JVF5'!I$52&gt;0,'JVF5'!I$52,"")</f>
        <v/>
      </c>
    </row>
    <row r="11" spans="1:11" x14ac:dyDescent="0.25">
      <c r="A11" t="s">
        <v>134</v>
      </c>
      <c r="B11" t="str">
        <f>IF('JVF6'!$B$3&gt;0,'JVF6'!$B$3,"")</f>
        <v/>
      </c>
      <c r="C11" s="20" t="str">
        <f>IF('JVF6'!$E$5&gt;0,'JVF6'!$E$5,"")</f>
        <v/>
      </c>
      <c r="D11" s="20"/>
      <c r="E11" s="82" t="str">
        <f>IF('JVF6'!$E$54&gt;0,'JVF6'!$E$54,"")</f>
        <v/>
      </c>
      <c r="F11" s="82" t="str">
        <f>IF('JVF6'!E$56&gt;0,'JVF6'!E$56,"")</f>
        <v/>
      </c>
      <c r="G11" s="82" t="str">
        <f>IF('JVF6'!E$52&gt;0,'JVF6'!E$52,"")</f>
        <v/>
      </c>
      <c r="H11" s="82" t="str">
        <f>IF('JVF6'!E$58&gt;0,'JVF6'!E$58,"")</f>
        <v/>
      </c>
      <c r="I11" s="86" t="str">
        <f>IF('JVF6'!E$10&gt;0,H11/C11*1000,"")</f>
        <v/>
      </c>
      <c r="J11" s="75" t="str">
        <f>IF('JVF6'!I$54&gt;0,'JVF6'!I$54,"")</f>
        <v/>
      </c>
      <c r="K11" s="75" t="str">
        <f>IF('JVF6'!I$52&gt;0,'JVF6'!I$52,"")</f>
        <v/>
      </c>
    </row>
    <row r="12" spans="1:11" x14ac:dyDescent="0.25">
      <c r="A12" t="s">
        <v>135</v>
      </c>
      <c r="B12" t="str">
        <f>IF('JVF7'!$B$3&gt;0,'JVF7'!$B$3,"")</f>
        <v/>
      </c>
      <c r="C12" s="20" t="str">
        <f>IF('JVF7'!$E$5&gt;0,'JVF7'!$E$5,"")</f>
        <v/>
      </c>
      <c r="D12" s="20"/>
      <c r="E12" s="82" t="str">
        <f>IF('JVF7'!$E$54&gt;0,'JVF7'!$E$54,"")</f>
        <v/>
      </c>
      <c r="F12" s="82" t="str">
        <f>IF('JVF7'!E$56&gt;0,'JVF7'!E$56,"")</f>
        <v/>
      </c>
      <c r="G12" s="82" t="str">
        <f>IF('JVF7'!E$52&gt;0,'JVF7'!E$52,"")</f>
        <v/>
      </c>
      <c r="H12" s="82" t="str">
        <f>IF('JVF7'!E$58&gt;0,'JVF7'!E$58,"")</f>
        <v/>
      </c>
      <c r="I12" s="86" t="str">
        <f>IF('JVF7'!E$10&gt;0,H12/C12*1000,"")</f>
        <v/>
      </c>
      <c r="J12" s="75" t="str">
        <f>IF('JVF7'!I$54&gt;0,'JVF7'!I$54,"")</f>
        <v/>
      </c>
      <c r="K12" s="75" t="str">
        <f>IF('JVF7'!I$52&gt;0,'JVF7'!I$52,"")</f>
        <v/>
      </c>
    </row>
    <row r="13" spans="1:11" x14ac:dyDescent="0.25">
      <c r="A13" t="s">
        <v>136</v>
      </c>
      <c r="B13" t="str">
        <f>IF('JVF8'!$B$3&gt;0,'JVF8'!$B$3,"")</f>
        <v/>
      </c>
      <c r="C13" s="20" t="str">
        <f>IF('JVF8'!$E$5&gt;0,'JVF8'!$E$5,"")</f>
        <v/>
      </c>
      <c r="D13" s="20"/>
      <c r="E13" s="82" t="str">
        <f>IF('JVF8'!$E$54&gt;0,'JVF8'!$E$54,"")</f>
        <v/>
      </c>
      <c r="F13" s="82" t="str">
        <f>IF('JVF8'!E$56&gt;0,'JVF8'!E$56,"")</f>
        <v/>
      </c>
      <c r="G13" s="82" t="str">
        <f>IF('JVF8'!E$52&gt;0,'JVF8'!E$52,"")</f>
        <v/>
      </c>
      <c r="H13" s="82" t="str">
        <f>IF('JVF8'!E$58&gt;0,'JVF8'!E$58,"")</f>
        <v/>
      </c>
      <c r="I13" s="86" t="str">
        <f>IF('JVF8'!E$10&gt;0,H13/C13*1000,"")</f>
        <v/>
      </c>
      <c r="J13" s="75" t="str">
        <f>IF('JVF8'!I$54&gt;0,'JVF8'!I$54,"")</f>
        <v/>
      </c>
      <c r="K13" s="75" t="str">
        <f>IF('JVF8'!I$52&gt;0,'JVF8'!I$52,"")</f>
        <v/>
      </c>
    </row>
    <row r="14" spans="1:11" x14ac:dyDescent="0.25">
      <c r="A14" t="s">
        <v>137</v>
      </c>
      <c r="B14" t="str">
        <f>IF('JVF9'!$B$3&gt;0,'JVF9'!$B$3,"")</f>
        <v/>
      </c>
      <c r="C14" s="20" t="str">
        <f>IF('JVF9'!$E$5&gt;0,'JVF9'!$E$5,"")</f>
        <v/>
      </c>
      <c r="D14" s="20"/>
      <c r="E14" s="82" t="str">
        <f>IF('JVF9'!$E$54&gt;0,'JVF9'!$E$54,"")</f>
        <v/>
      </c>
      <c r="F14" s="82" t="str">
        <f>IF('JVF9'!E$56&gt;0,'JVF9'!E$56,"")</f>
        <v/>
      </c>
      <c r="G14" s="82" t="str">
        <f>IF('JVF9'!E$52&gt;0,'JVF9'!E$52,"")</f>
        <v/>
      </c>
      <c r="H14" s="82" t="str">
        <f>IF('JVF9'!E$58&gt;0,'JVF9'!E$58,"")</f>
        <v/>
      </c>
      <c r="I14" s="86" t="str">
        <f>IF('JVF9'!E$10&gt;0,H14/C14*1000,"")</f>
        <v/>
      </c>
      <c r="J14" s="75" t="str">
        <f>IF('JVF9'!I$54&gt;0,'JVF9'!I$54,"")</f>
        <v/>
      </c>
      <c r="K14" s="75" t="str">
        <f>IF('JVF9'!I$52&gt;0,'JVF9'!I$52,"")</f>
        <v/>
      </c>
    </row>
    <row r="15" spans="1:11" x14ac:dyDescent="0.25">
      <c r="A15" t="s">
        <v>138</v>
      </c>
      <c r="B15" t="str">
        <f>IF('JVF10'!$B$3&gt;0,'JVF10'!$B$3,"")</f>
        <v/>
      </c>
      <c r="C15" s="20" t="str">
        <f>IF('JVF10'!$E$5&gt;0,'JVF10'!$E$5,"")</f>
        <v/>
      </c>
      <c r="D15" s="20"/>
      <c r="E15" s="82" t="str">
        <f>IF('JVF10'!$E$54&gt;0,'JVF10'!$E$54,"")</f>
        <v/>
      </c>
      <c r="F15" s="82" t="str">
        <f>IF('JVF10'!E$56&gt;0,'JVF10'!E$56,"")</f>
        <v/>
      </c>
      <c r="G15" s="82" t="str">
        <f>IF('JVF10'!E$52&gt;0,'JVF10'!E$52,"")</f>
        <v/>
      </c>
      <c r="H15" s="82" t="str">
        <f>IF('JVF10'!E$58&gt;0,'JVF10'!E$58,"")</f>
        <v/>
      </c>
      <c r="I15" s="86" t="str">
        <f>IF('JVF10'!E$10&gt;0,H15/C15*1000,"")</f>
        <v/>
      </c>
      <c r="J15" s="75" t="str">
        <f>IF('JVF10'!I$54&gt;0,'JVF10'!I$54,"")</f>
        <v/>
      </c>
      <c r="K15" s="75" t="str">
        <f>IF('JVF10'!I$52&gt;0,'JVF10'!I$52,"")</f>
        <v/>
      </c>
    </row>
    <row r="16" spans="1:11" x14ac:dyDescent="0.25">
      <c r="A16" t="s">
        <v>139</v>
      </c>
      <c r="B16" t="str">
        <f>IF('JVF11'!$B$3&gt;0,'JVF11'!$B$3,"")</f>
        <v/>
      </c>
      <c r="C16" s="20" t="str">
        <f>IF('JVF11'!$E$5&gt;0,'JVF11'!$E$5,"")</f>
        <v/>
      </c>
      <c r="D16" s="20"/>
      <c r="E16" s="82" t="str">
        <f>IF('JVF11'!$E$54&gt;0,'JVF11'!$E$54,"")</f>
        <v/>
      </c>
      <c r="F16" s="82" t="str">
        <f>IF('JVF11'!E$56&gt;0,'JVF11'!E$56,"")</f>
        <v/>
      </c>
      <c r="G16" s="82" t="str">
        <f>IF('JVF11'!E$52&gt;0,'JVF11'!E$52,"")</f>
        <v/>
      </c>
      <c r="H16" s="82" t="str">
        <f>IF('JVF11'!E$58&gt;0,'JVF11'!E$58,"")</f>
        <v/>
      </c>
      <c r="I16" s="86" t="str">
        <f>IF('JVF11'!E$10&gt;0,H16/C16*1000,"")</f>
        <v/>
      </c>
      <c r="J16" s="75" t="str">
        <f>IF('JVF11'!I$54&gt;0,'JVF11'!I$54,"")</f>
        <v/>
      </c>
      <c r="K16" s="75" t="str">
        <f>IF('JVF11'!I$52&gt;0,'JVF11'!I$52,"")</f>
        <v/>
      </c>
    </row>
    <row r="17" spans="1:11" x14ac:dyDescent="0.25">
      <c r="A17" t="s">
        <v>140</v>
      </c>
      <c r="B17" t="str">
        <f>IF('JVF12'!$B$3&gt;0,'JVF12'!$B$3,"")</f>
        <v/>
      </c>
      <c r="C17" s="20" t="str">
        <f>IF('JVF12'!$E$5&gt;0,'JVF12'!$E$5,"")</f>
        <v/>
      </c>
      <c r="D17" s="84"/>
      <c r="E17" s="82" t="str">
        <f>IF('JVF12'!$E$54&gt;0,'JVF12'!$E$54,"")</f>
        <v/>
      </c>
      <c r="F17" s="82" t="str">
        <f>IF('JVF12'!E$56&gt;0,'JVF12'!E$56,"")</f>
        <v/>
      </c>
      <c r="G17" s="82" t="str">
        <f>IF('JVF12'!E$52&gt;0,'JVF12'!E$52,"")</f>
        <v/>
      </c>
      <c r="H17" s="82" t="str">
        <f>IF('JVF12'!E$58&gt;0,'JVF12'!E$58,"")</f>
        <v/>
      </c>
      <c r="I17" s="86" t="str">
        <f>IF('JVF12'!E$10&gt;0,H17/C17*1000,"")</f>
        <v/>
      </c>
      <c r="J17" s="75" t="str">
        <f>IF('JVF12'!I$54&gt;0,'JVF12'!I$54,"")</f>
        <v/>
      </c>
      <c r="K17" s="75" t="str">
        <f>IF('JVF12'!I$52&gt;0,'JVF12'!I$52,"")</f>
        <v/>
      </c>
    </row>
    <row r="18" spans="1:11" x14ac:dyDescent="0.25">
      <c r="C18" s="22">
        <f>SUM(C6:C17)</f>
        <v>0</v>
      </c>
      <c r="D18" s="84"/>
      <c r="E18" s="73">
        <f t="shared" ref="E18:H18" si="0">SUM(E6:E17)</f>
        <v>0</v>
      </c>
      <c r="F18" s="73">
        <f t="shared" si="0"/>
        <v>0</v>
      </c>
      <c r="G18" s="73">
        <f t="shared" si="0"/>
        <v>0</v>
      </c>
      <c r="H18" s="73">
        <f t="shared" si="0"/>
        <v>0</v>
      </c>
      <c r="I18" s="87" t="e">
        <f>H18/C18*1000</f>
        <v>#DIV/0!</v>
      </c>
      <c r="J18" s="76" t="e">
        <f>E18/(E18+F18)</f>
        <v>#DIV/0!</v>
      </c>
      <c r="K18" s="76" t="e">
        <f>G18/H18</f>
        <v>#DIV/0!</v>
      </c>
    </row>
    <row r="19" spans="1:11" x14ac:dyDescent="0.25">
      <c r="I19" s="1"/>
    </row>
    <row r="20" spans="1:11" x14ac:dyDescent="0.25">
      <c r="A20" s="1" t="s">
        <v>141</v>
      </c>
      <c r="B20" s="1"/>
      <c r="C20" s="20">
        <f>Älgförvaltningsområde!E5</f>
        <v>0</v>
      </c>
      <c r="D20" s="20"/>
      <c r="E20" s="72" t="str">
        <f>Älgförvaltningsområde!E54</f>
        <v/>
      </c>
      <c r="F20" s="72" t="str">
        <f>Älgförvaltningsområde!E56</f>
        <v/>
      </c>
      <c r="G20" s="72" t="str">
        <f>Älgförvaltningsområde!E52</f>
        <v/>
      </c>
      <c r="H20" s="72" t="str">
        <f>Älgförvaltningsområde!E58</f>
        <v/>
      </c>
      <c r="I20" s="86" t="str">
        <f>IF(C20&gt;0,H20/C20*1000,"")</f>
        <v/>
      </c>
      <c r="J20" s="75" t="str">
        <f>Älgförvaltningsområde!I54</f>
        <v/>
      </c>
      <c r="K20" s="75" t="str">
        <f>Älgförvaltningsområde!I52</f>
        <v/>
      </c>
    </row>
    <row r="21" spans="1:11" x14ac:dyDescent="0.25">
      <c r="I21" s="2"/>
    </row>
    <row r="22" spans="1:11" x14ac:dyDescent="0.25">
      <c r="A22" s="1" t="s">
        <v>142</v>
      </c>
      <c r="B22" s="1"/>
      <c r="C22" s="20">
        <f>Älgförvaltningsområde!E5</f>
        <v>0</v>
      </c>
      <c r="D22" s="20"/>
      <c r="E22" s="25"/>
      <c r="F22" s="25"/>
      <c r="G22" s="25"/>
      <c r="H22" s="74">
        <f>E22+F22+G22</f>
        <v>0</v>
      </c>
      <c r="I22" s="85" t="str">
        <f>IF(C22&gt;0,H22/C22*1000,"")</f>
        <v/>
      </c>
      <c r="J22" s="24" t="e">
        <f>E22/(E22+F22)</f>
        <v>#DIV/0!</v>
      </c>
      <c r="K22" s="24" t="e">
        <f>G22/H22</f>
        <v>#DIV/0!</v>
      </c>
    </row>
    <row r="23" spans="1:11" x14ac:dyDescent="0.25">
      <c r="H23" s="23"/>
      <c r="I23" s="23"/>
    </row>
    <row r="24" spans="1:11" x14ac:dyDescent="0.25">
      <c r="E24" s="15"/>
      <c r="F24" s="14" t="s">
        <v>143</v>
      </c>
    </row>
    <row r="25" spans="1:11" x14ac:dyDescent="0.25">
      <c r="E25" s="16"/>
      <c r="F25" s="14"/>
    </row>
    <row r="26" spans="1:11" x14ac:dyDescent="0.25">
      <c r="A26" s="1" t="s">
        <v>155</v>
      </c>
      <c r="B26" s="1"/>
      <c r="E26" s="26" t="e">
        <f>(E20-E22)/E22</f>
        <v>#VALUE!</v>
      </c>
      <c r="F26" s="26" t="e">
        <f>(F20-F22)/F22</f>
        <v>#VALUE!</v>
      </c>
      <c r="G26" s="26" t="e">
        <f>(G20-G22)/G22</f>
        <v>#VALUE!</v>
      </c>
      <c r="H26" s="26" t="e">
        <f>(H20-H22)/H22</f>
        <v>#VALUE!</v>
      </c>
      <c r="J26" s="26" t="e">
        <f>(J20-J22)/J22</f>
        <v>#VALUE!</v>
      </c>
      <c r="K26" s="26" t="e">
        <f>(K20-K22)/K22</f>
        <v>#VALUE!</v>
      </c>
    </row>
    <row r="27" spans="1:11" x14ac:dyDescent="0.25">
      <c r="A27" s="1" t="s">
        <v>156</v>
      </c>
      <c r="B27" s="1"/>
      <c r="J27" s="19" t="e">
        <f>J20-J22</f>
        <v>#VALUE!</v>
      </c>
      <c r="K27" s="19" t="e">
        <f>K20-K22</f>
        <v>#VALUE!</v>
      </c>
    </row>
    <row r="29" spans="1:11" x14ac:dyDescent="0.25">
      <c r="A29" s="1" t="s">
        <v>157</v>
      </c>
      <c r="B29" s="1"/>
      <c r="E29" s="26" t="e">
        <f>(E18-E20)/E20</f>
        <v>#VALUE!</v>
      </c>
      <c r="F29" s="26" t="e">
        <f>(F18-F20)/F20</f>
        <v>#VALUE!</v>
      </c>
      <c r="G29" s="26" t="e">
        <f>(G18-G20)/G20</f>
        <v>#VALUE!</v>
      </c>
      <c r="H29" s="26" t="e">
        <f>(H18-H20)/H20</f>
        <v>#VALUE!</v>
      </c>
      <c r="J29" s="26" t="e">
        <f>(J18-J20)/J20</f>
        <v>#DIV/0!</v>
      </c>
      <c r="K29" s="26" t="e">
        <f>(K18-K20)/K20</f>
        <v>#DIV/0!</v>
      </c>
    </row>
    <row r="30" spans="1:11" x14ac:dyDescent="0.25">
      <c r="A30" s="1" t="s">
        <v>158</v>
      </c>
      <c r="B30" s="1"/>
      <c r="J30" s="19" t="e">
        <f>J18-J20</f>
        <v>#DIV/0!</v>
      </c>
      <c r="K30" s="19" t="e">
        <f>K18-K20</f>
        <v>#DIV/0!</v>
      </c>
    </row>
  </sheetData>
  <pageMargins left="0.59055118110236227" right="0.19685039370078741" top="0.59055118110236227" bottom="0.19685039370078741" header="0.31496062992125984" footer="0.31496062992125984"/>
  <pageSetup paperSize="9" scale="8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2"/>
  <sheetViews>
    <sheetView showGridLines="0" zoomScaleNormal="100" workbookViewId="0">
      <selection activeCell="F23" sqref="F23"/>
    </sheetView>
  </sheetViews>
  <sheetFormatPr defaultRowHeight="15" x14ac:dyDescent="0.25"/>
  <cols>
    <col min="1" max="1" width="7.28515625" customWidth="1"/>
    <col min="2" max="2" width="34.140625" customWidth="1"/>
    <col min="3" max="3" width="10" customWidth="1"/>
    <col min="4" max="4" width="2.7109375" customWidth="1"/>
    <col min="5" max="7" width="7.7109375" customWidth="1"/>
    <col min="8" max="8" width="2.5703125" customWidth="1"/>
    <col min="9" max="11" width="7.7109375" customWidth="1"/>
    <col min="12" max="12" width="2.5703125" customWidth="1"/>
    <col min="13" max="15" width="7.7109375" customWidth="1"/>
    <col min="16" max="16" width="2.5703125" customWidth="1"/>
    <col min="17" max="20" width="7.7109375" customWidth="1"/>
    <col min="21" max="21" width="2.5703125" customWidth="1"/>
    <col min="22" max="24" width="7.7109375" customWidth="1"/>
    <col min="25" max="25" width="2.5703125" customWidth="1"/>
    <col min="26" max="28" width="7.7109375" customWidth="1"/>
    <col min="29" max="29" width="2.7109375" customWidth="1"/>
    <col min="33" max="33" width="10.140625" customWidth="1"/>
    <col min="34" max="34" width="10" customWidth="1"/>
    <col min="35" max="35" width="10.7109375" customWidth="1"/>
  </cols>
  <sheetData>
    <row r="1" spans="1:29" ht="15.75" thickBot="1" x14ac:dyDescent="0.3">
      <c r="A1" s="1" t="s">
        <v>126</v>
      </c>
      <c r="B1" s="1"/>
      <c r="C1" t="s">
        <v>128</v>
      </c>
      <c r="E1" s="1" t="s">
        <v>160</v>
      </c>
    </row>
    <row r="2" spans="1:29" x14ac:dyDescent="0.25">
      <c r="A2" t="s">
        <v>127</v>
      </c>
      <c r="B2" t="str">
        <f>IF(Älgförvaltningsområde!B3&gt;0,Älgförvaltningsområde!B3,"")</f>
        <v/>
      </c>
      <c r="C2" t="s">
        <v>22</v>
      </c>
      <c r="E2" s="225" t="s">
        <v>161</v>
      </c>
      <c r="F2" s="226"/>
      <c r="G2" s="227"/>
      <c r="H2" s="21"/>
      <c r="I2" s="228" t="s">
        <v>162</v>
      </c>
      <c r="J2" s="229"/>
      <c r="K2" s="230"/>
      <c r="L2" s="21"/>
      <c r="M2" s="219" t="s">
        <v>148</v>
      </c>
      <c r="N2" s="220"/>
      <c r="O2" s="221"/>
      <c r="P2" s="21"/>
      <c r="Q2" s="222" t="s">
        <v>149</v>
      </c>
      <c r="R2" s="223"/>
      <c r="S2" s="223"/>
      <c r="T2" s="224"/>
      <c r="U2" s="21"/>
      <c r="V2" s="225" t="s">
        <v>163</v>
      </c>
      <c r="W2" s="226"/>
      <c r="X2" s="227"/>
      <c r="Y2" s="21"/>
      <c r="Z2" s="219" t="s">
        <v>164</v>
      </c>
      <c r="AA2" s="220"/>
      <c r="AB2" s="221"/>
    </row>
    <row r="3" spans="1:29" x14ac:dyDescent="0.25">
      <c r="A3" s="80"/>
      <c r="B3" s="80"/>
      <c r="E3" s="93" t="s">
        <v>1</v>
      </c>
      <c r="F3" s="89" t="s">
        <v>165</v>
      </c>
      <c r="G3" s="94" t="s">
        <v>2</v>
      </c>
      <c r="H3" s="28"/>
      <c r="I3" s="115" t="s">
        <v>1</v>
      </c>
      <c r="J3" s="116" t="s">
        <v>165</v>
      </c>
      <c r="K3" s="117" t="s">
        <v>2</v>
      </c>
      <c r="L3" s="28"/>
      <c r="M3" s="137" t="s">
        <v>1</v>
      </c>
      <c r="N3" s="29" t="s">
        <v>165</v>
      </c>
      <c r="O3" s="138" t="s">
        <v>2</v>
      </c>
      <c r="P3" s="28"/>
      <c r="Q3" s="159" t="s">
        <v>1</v>
      </c>
      <c r="R3" s="160" t="s">
        <v>165</v>
      </c>
      <c r="S3" s="160" t="s">
        <v>2</v>
      </c>
      <c r="T3" s="161" t="s">
        <v>150</v>
      </c>
      <c r="U3" s="28"/>
      <c r="V3" s="93" t="s">
        <v>1</v>
      </c>
      <c r="W3" s="89" t="s">
        <v>165</v>
      </c>
      <c r="X3" s="94" t="s">
        <v>2</v>
      </c>
      <c r="Y3" s="28"/>
      <c r="Z3" s="137" t="s">
        <v>1</v>
      </c>
      <c r="AA3" s="29" t="s">
        <v>165</v>
      </c>
      <c r="AB3" s="138" t="s">
        <v>2</v>
      </c>
    </row>
    <row r="4" spans="1:29" x14ac:dyDescent="0.25">
      <c r="E4" s="93" t="s">
        <v>31</v>
      </c>
      <c r="F4" s="89" t="s">
        <v>31</v>
      </c>
      <c r="G4" s="94" t="s">
        <v>31</v>
      </c>
      <c r="H4" s="28"/>
      <c r="I4" s="115" t="s">
        <v>31</v>
      </c>
      <c r="J4" s="116" t="s">
        <v>31</v>
      </c>
      <c r="K4" s="117" t="s">
        <v>31</v>
      </c>
      <c r="L4" s="28"/>
      <c r="M4" s="137" t="s">
        <v>31</v>
      </c>
      <c r="N4" s="29" t="s">
        <v>31</v>
      </c>
      <c r="O4" s="138" t="s">
        <v>31</v>
      </c>
      <c r="P4" s="28"/>
      <c r="Q4" s="159" t="s">
        <v>31</v>
      </c>
      <c r="R4" s="160" t="s">
        <v>31</v>
      </c>
      <c r="S4" s="160" t="s">
        <v>31</v>
      </c>
      <c r="T4" s="161" t="s">
        <v>166</v>
      </c>
      <c r="U4" s="28"/>
      <c r="V4" s="93" t="s">
        <v>31</v>
      </c>
      <c r="W4" s="89" t="s">
        <v>31</v>
      </c>
      <c r="X4" s="94" t="s">
        <v>31</v>
      </c>
      <c r="Y4" s="28"/>
      <c r="Z4" s="137" t="s">
        <v>31</v>
      </c>
      <c r="AA4" s="29" t="s">
        <v>31</v>
      </c>
      <c r="AB4" s="138" t="s">
        <v>31</v>
      </c>
    </row>
    <row r="5" spans="1:29" x14ac:dyDescent="0.25">
      <c r="E5" s="95"/>
      <c r="F5" s="90"/>
      <c r="G5" s="96"/>
      <c r="I5" s="118"/>
      <c r="J5" s="119"/>
      <c r="K5" s="120"/>
      <c r="M5" s="139"/>
      <c r="N5" s="140"/>
      <c r="O5" s="141"/>
      <c r="Q5" s="162"/>
      <c r="R5" s="163"/>
      <c r="S5" s="163"/>
      <c r="T5" s="164"/>
      <c r="V5" s="95"/>
      <c r="W5" s="90"/>
      <c r="X5" s="96"/>
      <c r="Z5" s="139"/>
      <c r="AA5" s="140"/>
      <c r="AB5" s="141"/>
    </row>
    <row r="6" spans="1:29" x14ac:dyDescent="0.25">
      <c r="A6" s="1" t="s">
        <v>159</v>
      </c>
      <c r="B6" s="1"/>
      <c r="E6" s="95"/>
      <c r="F6" s="90"/>
      <c r="G6" s="96"/>
      <c r="I6" s="118"/>
      <c r="J6" s="119"/>
      <c r="K6" s="120"/>
      <c r="M6" s="139"/>
      <c r="N6" s="140"/>
      <c r="O6" s="141"/>
      <c r="Q6" s="162"/>
      <c r="R6" s="163"/>
      <c r="S6" s="163"/>
      <c r="T6" s="164"/>
      <c r="V6" s="95"/>
      <c r="W6" s="90"/>
      <c r="X6" s="96"/>
      <c r="Z6" s="139"/>
      <c r="AA6" s="140"/>
      <c r="AB6" s="141"/>
    </row>
    <row r="7" spans="1:29" x14ac:dyDescent="0.25">
      <c r="A7" t="s">
        <v>129</v>
      </c>
      <c r="B7" t="str">
        <f>IF('JVF1'!$B$3&gt;0,'JVF1'!$B$3,"")</f>
        <v/>
      </c>
      <c r="C7" s="20" t="str">
        <f>IF('JVF1'!$E$5&gt;0,'JVF1'!$E$5,"")</f>
        <v/>
      </c>
      <c r="D7" s="20"/>
      <c r="E7" s="97" t="str">
        <f>IF('JVF1'!D$54&gt;0,'JVF1'!D$54,"")</f>
        <v/>
      </c>
      <c r="F7" s="91" t="str">
        <f>IF('JVF1'!E$54&gt;0,'JVF1'!E$54,"")</f>
        <v/>
      </c>
      <c r="G7" s="98" t="str">
        <f>IF('JVF1'!F$54&gt;0,'JVF1'!F$54,"")</f>
        <v/>
      </c>
      <c r="H7" s="83"/>
      <c r="I7" s="121" t="str">
        <f>IF('JVF1'!D$56&gt;0,'JVF1'!D$56,"")</f>
        <v/>
      </c>
      <c r="J7" s="122" t="str">
        <f>IF('JVF1'!E$56&gt;0,'JVF1'!E$56,"")</f>
        <v/>
      </c>
      <c r="K7" s="123" t="str">
        <f>IF('JVF1'!F$56&gt;0,'JVF1'!F$56,"")</f>
        <v/>
      </c>
      <c r="L7" s="83"/>
      <c r="M7" s="142" t="str">
        <f>IF('JVF1'!D$52&gt;0,'JVF1'!D$52,"")</f>
        <v/>
      </c>
      <c r="N7" s="143" t="str">
        <f>IF('JVF1'!E$52&gt;0,'JVF1'!E$52,"")</f>
        <v/>
      </c>
      <c r="O7" s="144" t="str">
        <f>IF('JVF1'!F$52&gt;0,'JVF1'!F$52,"")</f>
        <v/>
      </c>
      <c r="P7" s="83"/>
      <c r="Q7" s="165" t="str">
        <f>IF('JVF1'!D$58&gt;0,'JVF1'!D$58,"")</f>
        <v/>
      </c>
      <c r="R7" s="166" t="str">
        <f>IF('JVF1'!E$58&gt;0,'JVF1'!E$58,"")</f>
        <v/>
      </c>
      <c r="S7" s="167" t="str">
        <f>IF('JVF1'!F$58&gt;0,'JVF1'!F$58,"")</f>
        <v/>
      </c>
      <c r="T7" s="168" t="str">
        <f>IF('JVF1'!E$10&gt;0,R7/C7*1000,"")</f>
        <v/>
      </c>
      <c r="U7" s="81"/>
      <c r="V7" s="192" t="str">
        <f>IF('JVF1'!H$54&gt;0,'JVF1'!H$54,"")</f>
        <v/>
      </c>
      <c r="W7" s="193" t="str">
        <f>IF('JVF1'!I$54&gt;0,'JVF1'!I$54,"")</f>
        <v/>
      </c>
      <c r="X7" s="194" t="str">
        <f>IF('JVF1'!J$54&gt;0,'JVF1'!J$54,"")</f>
        <v/>
      </c>
      <c r="Y7" s="79"/>
      <c r="Z7" s="183" t="str">
        <f>IF('JVF1'!H$52&gt;0,'JVF1'!H$52,"")</f>
        <v/>
      </c>
      <c r="AA7" s="184" t="str">
        <f>IF('JVF1'!I$52&gt;0,'JVF1'!I$52,"")</f>
        <v/>
      </c>
      <c r="AB7" s="185" t="str">
        <f>IF('JVF1'!J$52&gt;0,'JVF1'!J$52,"")</f>
        <v/>
      </c>
      <c r="AC7" s="21"/>
    </row>
    <row r="8" spans="1:29" x14ac:dyDescent="0.25">
      <c r="A8" t="s">
        <v>130</v>
      </c>
      <c r="B8" t="str">
        <f>IF('JVF2'!$B$3&gt;0,'JVF2'!$B$3,"")</f>
        <v/>
      </c>
      <c r="C8" s="20" t="str">
        <f>IF('JVF2'!$E$5&gt;0,'JVF2'!$E$5,"")</f>
        <v/>
      </c>
      <c r="D8" s="20"/>
      <c r="E8" s="97" t="str">
        <f>IF('JVF2'!D$54&gt;0,'JVF2'!D$54,"")</f>
        <v/>
      </c>
      <c r="F8" s="91" t="str">
        <f>IF('JVF2'!$E$54&gt;0,'JVF2'!$E$54,"")</f>
        <v/>
      </c>
      <c r="G8" s="98" t="str">
        <f>IF('JVF2'!F$54&gt;0,'JVF2'!F$54,"")</f>
        <v/>
      </c>
      <c r="H8" s="83"/>
      <c r="I8" s="121" t="str">
        <f>IF('JVF2'!D$56&gt;0,'JVF2'!D$56,"")</f>
        <v/>
      </c>
      <c r="J8" s="122" t="str">
        <f>IF('JVF2'!E$56&gt;0,'JVF2'!E$56,"")</f>
        <v/>
      </c>
      <c r="K8" s="123" t="str">
        <f>IF('JVF2'!F$56&gt;0,'JVF2'!F$56,"")</f>
        <v/>
      </c>
      <c r="L8" s="83"/>
      <c r="M8" s="142" t="str">
        <f>IF('JVF2'!D$52&gt;0,'JVF2'!D$52,"")</f>
        <v/>
      </c>
      <c r="N8" s="143" t="str">
        <f>IF('JVF2'!E$52&gt;0,'JVF2'!E$52,"")</f>
        <v/>
      </c>
      <c r="O8" s="144" t="str">
        <f>IF('JVF2'!F$52&gt;0,'JVF2'!F$52,"")</f>
        <v/>
      </c>
      <c r="P8" s="83"/>
      <c r="Q8" s="165" t="str">
        <f>IF('JVF2'!D$58&gt;0,'JVF2'!D$58,"")</f>
        <v/>
      </c>
      <c r="R8" s="166" t="str">
        <f>IF('JVF2'!E$58&gt;0,'JVF2'!E$58,"")</f>
        <v/>
      </c>
      <c r="S8" s="167" t="str">
        <f>IF('JVF2'!F$58&gt;0,'JVF2'!F$58,"")</f>
        <v/>
      </c>
      <c r="T8" s="168" t="str">
        <f>IF('JVF2'!E$10&gt;0,R8/C8*1000,"")</f>
        <v/>
      </c>
      <c r="U8" s="81"/>
      <c r="V8" s="192" t="str">
        <f>IF('JVF2'!H$54&gt;0,'JVF2'!H$54,"")</f>
        <v/>
      </c>
      <c r="W8" s="193" t="str">
        <f>IF('JVF2'!I$54&gt;0,'JVF2'!I$54,"")</f>
        <v/>
      </c>
      <c r="X8" s="194" t="str">
        <f>IF('JVF2'!J$54&gt;0,'JVF2'!J$54,"")</f>
        <v/>
      </c>
      <c r="Y8" s="79"/>
      <c r="Z8" s="183" t="str">
        <f>IF('JVF2'!H$52&gt;0,'JVF2'!H$52,"")</f>
        <v/>
      </c>
      <c r="AA8" s="184" t="str">
        <f>IF('JVF2'!I$52&gt;0,'JVF2'!I$52,"")</f>
        <v/>
      </c>
      <c r="AB8" s="185" t="str">
        <f>IF('JVF2'!J$52&gt;0,'JVF2'!J$52,"")</f>
        <v/>
      </c>
      <c r="AC8" s="21"/>
    </row>
    <row r="9" spans="1:29" x14ac:dyDescent="0.25">
      <c r="A9" t="s">
        <v>131</v>
      </c>
      <c r="B9" t="str">
        <f>IF('JVF3'!$B$3&gt;0,'JVF3'!$B$3,"")</f>
        <v/>
      </c>
      <c r="C9" s="20" t="str">
        <f>IF('JVF3'!$E$5&gt;0,'JVF3'!$E$5,"")</f>
        <v/>
      </c>
      <c r="D9" s="20"/>
      <c r="E9" s="97" t="str">
        <f>IF('JVF3'!D$54&gt;0,'JVF3'!D$54,"")</f>
        <v/>
      </c>
      <c r="F9" s="91" t="str">
        <f>IF('JVF3'!$E$54&gt;0,'JVF3'!$E$54,"")</f>
        <v/>
      </c>
      <c r="G9" s="98" t="str">
        <f>IF('JVF3'!F$54&gt;0,'JVF3'!F$54,"")</f>
        <v/>
      </c>
      <c r="H9" s="83"/>
      <c r="I9" s="121" t="str">
        <f>IF('JVF3'!D$56&gt;0,'JVF3'!D$56,"")</f>
        <v/>
      </c>
      <c r="J9" s="122" t="str">
        <f>IF('JVF3'!E$56&gt;0,'JVF3'!E$56,"")</f>
        <v/>
      </c>
      <c r="K9" s="123" t="str">
        <f>IF('JVF3'!F$56&gt;0,'JVF3'!F$56,"")</f>
        <v/>
      </c>
      <c r="L9" s="83"/>
      <c r="M9" s="142" t="str">
        <f>IF('JVF3'!D$52&gt;0,'JVF3'!D$52,"")</f>
        <v/>
      </c>
      <c r="N9" s="143" t="str">
        <f>IF('JVF3'!E$52&gt;0,'JVF3'!E$52,"")</f>
        <v/>
      </c>
      <c r="O9" s="144" t="str">
        <f>IF('JVF3'!F$52&gt;0,'JVF3'!F$52,"")</f>
        <v/>
      </c>
      <c r="P9" s="83"/>
      <c r="Q9" s="165" t="str">
        <f>IF('JVF3'!D$58&gt;0,'JVF3'!D$58,"")</f>
        <v/>
      </c>
      <c r="R9" s="166" t="str">
        <f>IF('JVF3'!E$58&gt;0,'JVF3'!E$58,"")</f>
        <v/>
      </c>
      <c r="S9" s="167" t="str">
        <f>IF('JVF3'!F$58&gt;0,'JVF3'!F$58,"")</f>
        <v/>
      </c>
      <c r="T9" s="168" t="str">
        <f>IF('JVF3'!E$10&gt;0,R9/C9*1000,"")</f>
        <v/>
      </c>
      <c r="U9" s="81"/>
      <c r="V9" s="192" t="str">
        <f>IF('JVF3'!H$54&gt;0,'JVF3'!H$54,"")</f>
        <v/>
      </c>
      <c r="W9" s="193" t="str">
        <f>IF('JVF3'!I$54&gt;0,'JVF3'!I$54,"")</f>
        <v/>
      </c>
      <c r="X9" s="194" t="str">
        <f>IF('JVF3'!J$54&gt;0,'JVF3'!J$54,"")</f>
        <v/>
      </c>
      <c r="Y9" s="79"/>
      <c r="Z9" s="183" t="str">
        <f>IF('JVF3'!H$52&gt;0,'JVF3'!H$52,"")</f>
        <v/>
      </c>
      <c r="AA9" s="184" t="str">
        <f>IF('JVF3'!I$52&gt;0,'JVF3'!I$52,"")</f>
        <v/>
      </c>
      <c r="AB9" s="185" t="str">
        <f>IF('JVF3'!J$52&gt;0,'JVF3'!J$52,"")</f>
        <v/>
      </c>
      <c r="AC9" s="21"/>
    </row>
    <row r="10" spans="1:29" x14ac:dyDescent="0.25">
      <c r="A10" t="s">
        <v>132</v>
      </c>
      <c r="B10" t="str">
        <f>IF('JVF4'!$B$3&gt;0,'JVF4'!$B$3,"")</f>
        <v/>
      </c>
      <c r="C10" s="20" t="str">
        <f>IF('JVF4'!$E$5&gt;0,'JVF4'!$E$5,"")</f>
        <v/>
      </c>
      <c r="D10" s="20"/>
      <c r="E10" s="97" t="str">
        <f>IF('JVF4'!D$54&gt;0,'JVF4'!D$54,"")</f>
        <v/>
      </c>
      <c r="F10" s="91" t="str">
        <f>IF('JVF4'!$E$54&gt;0,'JVF4'!$E$54,"")</f>
        <v/>
      </c>
      <c r="G10" s="98" t="str">
        <f>IF('JVF4'!F$54&gt;0,'JVF4'!F$54,"")</f>
        <v/>
      </c>
      <c r="H10" s="83"/>
      <c r="I10" s="121" t="str">
        <f>IF('JVF4'!D$56&gt;0,'JVF4'!D$56,"")</f>
        <v/>
      </c>
      <c r="J10" s="122" t="str">
        <f>IF('JVF4'!E$56&gt;0,'JVF4'!E$56,"")</f>
        <v/>
      </c>
      <c r="K10" s="123" t="str">
        <f>IF('JVF4'!F$56&gt;0,'JVF4'!F$56,"")</f>
        <v/>
      </c>
      <c r="L10" s="83"/>
      <c r="M10" s="142" t="str">
        <f>IF('JVF4'!D$52&gt;0,'JVF4'!D$52,"")</f>
        <v/>
      </c>
      <c r="N10" s="143" t="str">
        <f>IF('JVF4'!E$52&gt;0,'JVF4'!E$52,"")</f>
        <v/>
      </c>
      <c r="O10" s="144" t="str">
        <f>IF('JVF4'!F$52&gt;0,'JVF4'!F$52,"")</f>
        <v/>
      </c>
      <c r="P10" s="83"/>
      <c r="Q10" s="165" t="str">
        <f>IF('JVF4'!D$58&gt;0,'JVF4'!D$58,"")</f>
        <v/>
      </c>
      <c r="R10" s="166" t="str">
        <f>IF('JVF4'!E$58&gt;0,'JVF4'!E$58,"")</f>
        <v/>
      </c>
      <c r="S10" s="167" t="str">
        <f>IF('JVF4'!F$58&gt;0,'JVF4'!F$58,"")</f>
        <v/>
      </c>
      <c r="T10" s="168" t="str">
        <f>IF('JVF4'!E$10&gt;0,R10/C10*1000,"")</f>
        <v/>
      </c>
      <c r="U10" s="81"/>
      <c r="V10" s="192" t="str">
        <f>IF('JVF4'!H$54&gt;0,'JVF4'!H$54,"")</f>
        <v/>
      </c>
      <c r="W10" s="193" t="str">
        <f>IF('JVF4'!I$54&gt;0,'JVF4'!I$54,"")</f>
        <v/>
      </c>
      <c r="X10" s="194" t="str">
        <f>IF('JVF4'!J$54&gt;0,'JVF4'!J$54,"")</f>
        <v/>
      </c>
      <c r="Y10" s="79"/>
      <c r="Z10" s="183" t="str">
        <f>IF('JVF4'!H$52&gt;0,'JVF4'!H$52,"")</f>
        <v/>
      </c>
      <c r="AA10" s="184" t="str">
        <f>IF('JVF4'!I$52&gt;0,'JVF4'!I$52,"")</f>
        <v/>
      </c>
      <c r="AB10" s="185" t="str">
        <f>IF('JVF4'!J$52&gt;0,'JVF4'!J$52,"")</f>
        <v/>
      </c>
      <c r="AC10" s="21"/>
    </row>
    <row r="11" spans="1:29" x14ac:dyDescent="0.25">
      <c r="A11" t="s">
        <v>133</v>
      </c>
      <c r="B11" t="str">
        <f>IF('JVF5'!$B$3&gt;0,'JVF5'!$B$3,"")</f>
        <v/>
      </c>
      <c r="C11" s="20" t="str">
        <f>IF('JVF5'!$E$5&gt;0,'JVF5'!$E$5,"")</f>
        <v/>
      </c>
      <c r="D11" s="20"/>
      <c r="E11" s="97" t="str">
        <f>IF('JVF5'!D$54&gt;0,'JVF5'!D$54,"")</f>
        <v/>
      </c>
      <c r="F11" s="91" t="str">
        <f>IF('JVF5'!$E$54&gt;0,'JVF5'!$E$54,"")</f>
        <v/>
      </c>
      <c r="G11" s="98" t="str">
        <f>IF('JVF5'!F$54&gt;0,'JVF5'!F$54,"")</f>
        <v/>
      </c>
      <c r="H11" s="83"/>
      <c r="I11" s="121" t="str">
        <f>IF('JVF5'!D$56&gt;0,'JVF5'!D$56,"")</f>
        <v/>
      </c>
      <c r="J11" s="122" t="str">
        <f>IF('JVF5'!E$56&gt;0,'JVF5'!E$56,"")</f>
        <v/>
      </c>
      <c r="K11" s="123" t="str">
        <f>IF('JVF5'!F$56&gt;0,'JVF5'!F$56,"")</f>
        <v/>
      </c>
      <c r="L11" s="83"/>
      <c r="M11" s="142" t="str">
        <f>IF('JVF5'!D$52&gt;0,'JVF5'!D$52,"")</f>
        <v/>
      </c>
      <c r="N11" s="143" t="str">
        <f>IF('JVF5'!E$52&gt;0,'JVF5'!E$52,"")</f>
        <v/>
      </c>
      <c r="O11" s="144" t="str">
        <f>IF('JVF5'!F$52&gt;0,'JVF5'!F$52,"")</f>
        <v/>
      </c>
      <c r="P11" s="83"/>
      <c r="Q11" s="165" t="str">
        <f>IF('JVF5'!D$58&gt;0,'JVF5'!D$58,"")</f>
        <v/>
      </c>
      <c r="R11" s="166" t="str">
        <f>IF('JVF5'!E$58&gt;0,'JVF5'!E$58,"")</f>
        <v/>
      </c>
      <c r="S11" s="167" t="str">
        <f>IF('JVF5'!F$58&gt;0,'JVF5'!F$58,"")</f>
        <v/>
      </c>
      <c r="T11" s="168" t="str">
        <f>IF('JVF5'!E$10&gt;0,R11/C11*1000,"")</f>
        <v/>
      </c>
      <c r="U11" s="81"/>
      <c r="V11" s="192" t="str">
        <f>IF('JVF5'!H$54&gt;0,'JVF5'!H$54,"")</f>
        <v/>
      </c>
      <c r="W11" s="193" t="str">
        <f>IF('JVF5'!I$54&gt;0,'JVF5'!I$54,"")</f>
        <v/>
      </c>
      <c r="X11" s="194" t="str">
        <f>IF('JVF5'!J$54&gt;0,'JVF5'!J$54,"")</f>
        <v/>
      </c>
      <c r="Y11" s="79"/>
      <c r="Z11" s="183" t="str">
        <f>IF('JVF5'!H$52&gt;0,'JVF5'!H$52,"")</f>
        <v/>
      </c>
      <c r="AA11" s="184" t="str">
        <f>IF('JVF5'!I$52&gt;0,'JVF5'!I$52,"")</f>
        <v/>
      </c>
      <c r="AB11" s="185" t="str">
        <f>IF('JVF5'!J$52&gt;0,'JVF5'!J$52,"")</f>
        <v/>
      </c>
      <c r="AC11" s="21"/>
    </row>
    <row r="12" spans="1:29" x14ac:dyDescent="0.25">
      <c r="A12" t="s">
        <v>134</v>
      </c>
      <c r="B12" t="str">
        <f>IF('JVF6'!$B$3&gt;0,'JVF6'!$B$3,"")</f>
        <v/>
      </c>
      <c r="C12" s="20" t="str">
        <f>IF('JVF6'!$E$5&gt;0,'JVF6'!$E$5,"")</f>
        <v/>
      </c>
      <c r="D12" s="20"/>
      <c r="E12" s="97" t="str">
        <f>IF('JVF6'!D$54&gt;0,'JVF6'!D$54,"")</f>
        <v/>
      </c>
      <c r="F12" s="91" t="str">
        <f>IF('JVF6'!$E$54&gt;0,'JVF6'!$E$54,"")</f>
        <v/>
      </c>
      <c r="G12" s="98" t="str">
        <f>IF('JVF6'!F$54&gt;0,'JVF6'!F$54,"")</f>
        <v/>
      </c>
      <c r="H12" s="83"/>
      <c r="I12" s="121" t="str">
        <f>IF('JVF6'!D$56&gt;0,'JVF6'!D$56,"")</f>
        <v/>
      </c>
      <c r="J12" s="122" t="str">
        <f>IF('JVF6'!E$56&gt;0,'JVF6'!E$56,"")</f>
        <v/>
      </c>
      <c r="K12" s="123" t="str">
        <f>IF('JVF6'!F$56&gt;0,'JVF6'!F$56,"")</f>
        <v/>
      </c>
      <c r="L12" s="83"/>
      <c r="M12" s="142" t="str">
        <f>IF('JVF6'!D$52&gt;0,'JVF6'!D$52,"")</f>
        <v/>
      </c>
      <c r="N12" s="143" t="str">
        <f>IF('JVF6'!E$52&gt;0,'JVF6'!E$52,"")</f>
        <v/>
      </c>
      <c r="O12" s="144" t="str">
        <f>IF('JVF6'!F$52&gt;0,'JVF6'!F$52,"")</f>
        <v/>
      </c>
      <c r="P12" s="83"/>
      <c r="Q12" s="165" t="str">
        <f>IF('JVF6'!D$58&gt;0,'JVF6'!D$58,"")</f>
        <v/>
      </c>
      <c r="R12" s="166" t="str">
        <f>IF('JVF6'!E$58&gt;0,'JVF6'!E$58,"")</f>
        <v/>
      </c>
      <c r="S12" s="167" t="str">
        <f>IF('JVF6'!F$58&gt;0,'JVF6'!F$58,"")</f>
        <v/>
      </c>
      <c r="T12" s="168" t="str">
        <f>IF('JVF6'!E$10&gt;0,R12/C12*1000,"")</f>
        <v/>
      </c>
      <c r="U12" s="81"/>
      <c r="V12" s="192" t="str">
        <f>IF('JVF6'!H$54&gt;0,'JVF6'!H$54,"")</f>
        <v/>
      </c>
      <c r="W12" s="193" t="str">
        <f>IF('JVF6'!I$54&gt;0,'JVF6'!I$54,"")</f>
        <v/>
      </c>
      <c r="X12" s="194" t="str">
        <f>IF('JVF6'!J$54&gt;0,'JVF6'!J$54,"")</f>
        <v/>
      </c>
      <c r="Y12" s="79"/>
      <c r="Z12" s="183" t="str">
        <f>IF('JVF6'!H$52&gt;0,'JVF6'!H$52,"")</f>
        <v/>
      </c>
      <c r="AA12" s="184" t="str">
        <f>IF('JVF6'!I$52&gt;0,'JVF6'!I$52,"")</f>
        <v/>
      </c>
      <c r="AB12" s="185" t="str">
        <f>IF('JVF6'!J$52&gt;0,'JVF6'!J$52,"")</f>
        <v/>
      </c>
      <c r="AC12" s="21"/>
    </row>
    <row r="13" spans="1:29" x14ac:dyDescent="0.25">
      <c r="A13" t="s">
        <v>135</v>
      </c>
      <c r="B13" t="str">
        <f>IF('JVF7'!$B$3&gt;0,'JVF7'!$B$3,"")</f>
        <v/>
      </c>
      <c r="C13" s="20" t="str">
        <f>IF('JVF7'!$E$5&gt;0,'JVF7'!$E$5,"")</f>
        <v/>
      </c>
      <c r="D13" s="20"/>
      <c r="E13" s="97" t="str">
        <f>IF('JVF7'!D$54&gt;0,'JVF7'!D$54,"")</f>
        <v/>
      </c>
      <c r="F13" s="91" t="str">
        <f>IF('JVF7'!$E$54&gt;0,'JVF7'!$E$54,"")</f>
        <v/>
      </c>
      <c r="G13" s="98" t="str">
        <f>IF('JVF7'!F$54&gt;0,'JVF7'!F$54,"")</f>
        <v/>
      </c>
      <c r="H13" s="83"/>
      <c r="I13" s="121" t="str">
        <f>IF('JVF7'!D$56&gt;0,'JVF7'!D$56,"")</f>
        <v/>
      </c>
      <c r="J13" s="122" t="str">
        <f>IF('JVF7'!E$56&gt;0,'JVF7'!E$56,"")</f>
        <v/>
      </c>
      <c r="K13" s="123" t="str">
        <f>IF('JVF7'!F$56&gt;0,'JVF7'!F$56,"")</f>
        <v/>
      </c>
      <c r="L13" s="83"/>
      <c r="M13" s="142" t="str">
        <f>IF('JVF7'!D$52&gt;0,'JVF7'!D$52,"")</f>
        <v/>
      </c>
      <c r="N13" s="143" t="str">
        <f>IF('JVF7'!E$52&gt;0,'JVF7'!E$52,"")</f>
        <v/>
      </c>
      <c r="O13" s="144" t="str">
        <f>IF('JVF7'!F$52&gt;0,'JVF7'!F$52,"")</f>
        <v/>
      </c>
      <c r="P13" s="83"/>
      <c r="Q13" s="165" t="str">
        <f>IF('JVF7'!D$58&gt;0,'JVF7'!D$58,"")</f>
        <v/>
      </c>
      <c r="R13" s="166" t="str">
        <f>IF('JVF7'!E$58&gt;0,'JVF7'!E$58,"")</f>
        <v/>
      </c>
      <c r="S13" s="167" t="str">
        <f>IF('JVF7'!F$58&gt;0,'JVF7'!F$58,"")</f>
        <v/>
      </c>
      <c r="T13" s="168" t="str">
        <f>IF('JVF7'!E$10&gt;0,R13/C13*1000,"")</f>
        <v/>
      </c>
      <c r="U13" s="81"/>
      <c r="V13" s="192" t="str">
        <f>IF('JVF7'!H$54&gt;0,'JVF7'!H$54,"")</f>
        <v/>
      </c>
      <c r="W13" s="193" t="str">
        <f>IF('JVF7'!I$54&gt;0,'JVF7'!I$54,"")</f>
        <v/>
      </c>
      <c r="X13" s="194" t="str">
        <f>IF('JVF7'!J$54&gt;0,'JVF7'!J$54,"")</f>
        <v/>
      </c>
      <c r="Y13" s="79"/>
      <c r="Z13" s="183" t="str">
        <f>IF('JVF7'!H$52&gt;0,'JVF7'!H$52,"")</f>
        <v/>
      </c>
      <c r="AA13" s="184" t="str">
        <f>IF('JVF7'!I$52&gt;0,'JVF7'!I$52,"")</f>
        <v/>
      </c>
      <c r="AB13" s="185" t="str">
        <f>IF('JVF7'!J$52&gt;0,'JVF7'!J$52,"")</f>
        <v/>
      </c>
      <c r="AC13" s="21"/>
    </row>
    <row r="14" spans="1:29" x14ac:dyDescent="0.25">
      <c r="A14" t="s">
        <v>136</v>
      </c>
      <c r="B14" t="str">
        <f>IF('JVF8'!$B$3&gt;0,'JVF8'!$B$3,"")</f>
        <v/>
      </c>
      <c r="C14" s="20" t="str">
        <f>IF('JVF8'!$E$5&gt;0,'JVF8'!$E$5,"")</f>
        <v/>
      </c>
      <c r="D14" s="20"/>
      <c r="E14" s="97" t="str">
        <f>IF('JVF8'!D$54&gt;0,'JVF8'!D$54,"")</f>
        <v/>
      </c>
      <c r="F14" s="91" t="str">
        <f>IF('JVF8'!$E$54&gt;0,'JVF8'!$E$54,"")</f>
        <v/>
      </c>
      <c r="G14" s="98" t="str">
        <f>IF('JVF8'!F$54&gt;0,'JVF8'!F$54,"")</f>
        <v/>
      </c>
      <c r="H14" s="83"/>
      <c r="I14" s="121" t="str">
        <f>IF('JVF8'!D$56&gt;0,'JVF8'!D$56,"")</f>
        <v/>
      </c>
      <c r="J14" s="122" t="str">
        <f>IF('JVF8'!E$56&gt;0,'JVF8'!E$56,"")</f>
        <v/>
      </c>
      <c r="K14" s="123" t="str">
        <f>IF('JVF8'!F$56&gt;0,'JVF8'!F$56,"")</f>
        <v/>
      </c>
      <c r="L14" s="83"/>
      <c r="M14" s="142" t="str">
        <f>IF('JVF8'!D$52&gt;0,'JVF8'!D$52,"")</f>
        <v/>
      </c>
      <c r="N14" s="143" t="str">
        <f>IF('JVF8'!E$52&gt;0,'JVF8'!E$52,"")</f>
        <v/>
      </c>
      <c r="O14" s="144" t="str">
        <f>IF('JVF8'!F$52&gt;0,'JVF8'!F$52,"")</f>
        <v/>
      </c>
      <c r="P14" s="83"/>
      <c r="Q14" s="165" t="str">
        <f>IF('JVF8'!D$58&gt;0,'JVF8'!D$58,"")</f>
        <v/>
      </c>
      <c r="R14" s="166" t="str">
        <f>IF('JVF8'!E$58&gt;0,'JVF8'!E$58,"")</f>
        <v/>
      </c>
      <c r="S14" s="167" t="str">
        <f>IF('JVF8'!F$58&gt;0,'JVF8'!F$58,"")</f>
        <v/>
      </c>
      <c r="T14" s="168" t="str">
        <f>IF('JVF8'!E$10&gt;0,R14/C14*1000,"")</f>
        <v/>
      </c>
      <c r="U14" s="81"/>
      <c r="V14" s="192" t="str">
        <f>IF('JVF8'!H$54&gt;0,'JVF8'!H$54,"")</f>
        <v/>
      </c>
      <c r="W14" s="193" t="str">
        <f>IF('JVF8'!I$54&gt;0,'JVF8'!I$54,"")</f>
        <v/>
      </c>
      <c r="X14" s="194" t="str">
        <f>IF('JVF8'!J$54&gt;0,'JVF8'!J$54,"")</f>
        <v/>
      </c>
      <c r="Y14" s="79"/>
      <c r="Z14" s="183" t="str">
        <f>IF('JVF8'!H$52&gt;0,'JVF8'!H$52,"")</f>
        <v/>
      </c>
      <c r="AA14" s="184" t="str">
        <f>IF('JVF8'!I$52&gt;0,'JVF8'!I$52,"")</f>
        <v/>
      </c>
      <c r="AB14" s="185" t="str">
        <f>IF('JVF8'!J$52&gt;0,'JVF8'!J$52,"")</f>
        <v/>
      </c>
      <c r="AC14" s="21"/>
    </row>
    <row r="15" spans="1:29" x14ac:dyDescent="0.25">
      <c r="A15" t="s">
        <v>137</v>
      </c>
      <c r="B15" t="str">
        <f>IF('JVF9'!$B$3&gt;0,'JVF9'!$B$3,"")</f>
        <v/>
      </c>
      <c r="C15" s="20" t="str">
        <f>IF('JVF9'!$E$5&gt;0,'JVF9'!$E$5,"")</f>
        <v/>
      </c>
      <c r="D15" s="20"/>
      <c r="E15" s="97" t="str">
        <f>IF('JVF9'!D$54&gt;0,'JVF9'!D$54,"")</f>
        <v/>
      </c>
      <c r="F15" s="91" t="str">
        <f>IF('JVF9'!$E$54&gt;0,'JVF9'!$E$54,"")</f>
        <v/>
      </c>
      <c r="G15" s="98" t="str">
        <f>IF('JVF9'!F$54&gt;0,'JVF9'!F$54,"")</f>
        <v/>
      </c>
      <c r="H15" s="83"/>
      <c r="I15" s="121" t="str">
        <f>IF('JVF9'!D$56&gt;0,'JVF9'!D$56,"")</f>
        <v/>
      </c>
      <c r="J15" s="122" t="str">
        <f>IF('JVF9'!E$56&gt;0,'JVF9'!E$56,"")</f>
        <v/>
      </c>
      <c r="K15" s="123" t="str">
        <f>IF('JVF9'!F$56&gt;0,'JVF9'!F$56,"")</f>
        <v/>
      </c>
      <c r="L15" s="83"/>
      <c r="M15" s="142" t="str">
        <f>IF('JVF9'!D$52&gt;0,'JVF9'!D$52,"")</f>
        <v/>
      </c>
      <c r="N15" s="143" t="str">
        <f>IF('JVF9'!E$52&gt;0,'JVF9'!E$52,"")</f>
        <v/>
      </c>
      <c r="O15" s="144" t="str">
        <f>IF('JVF9'!F$52&gt;0,'JVF9'!F$52,"")</f>
        <v/>
      </c>
      <c r="P15" s="83"/>
      <c r="Q15" s="165" t="str">
        <f>IF('JVF9'!D$58&gt;0,'JVF9'!D$58,"")</f>
        <v/>
      </c>
      <c r="R15" s="166" t="str">
        <f>IF('JVF9'!E$58&gt;0,'JVF9'!E$58,"")</f>
        <v/>
      </c>
      <c r="S15" s="167" t="str">
        <f>IF('JVF9'!F$58&gt;0,'JVF9'!F$58,"")</f>
        <v/>
      </c>
      <c r="T15" s="168" t="str">
        <f>IF('JVF9'!E$10&gt;0,R15/C15*1000,"")</f>
        <v/>
      </c>
      <c r="U15" s="81"/>
      <c r="V15" s="192" t="str">
        <f>IF('JVF9'!H$54&gt;0,'JVF9'!H$54,"")</f>
        <v/>
      </c>
      <c r="W15" s="193" t="str">
        <f>IF('JVF9'!I$54&gt;0,'JVF9'!I$54,"")</f>
        <v/>
      </c>
      <c r="X15" s="194" t="str">
        <f>IF('JVF9'!J$54&gt;0,'JVF9'!J$54,"")</f>
        <v/>
      </c>
      <c r="Y15" s="79"/>
      <c r="Z15" s="183" t="str">
        <f>IF('JVF9'!H$52&gt;0,'JVF9'!H$52,"")</f>
        <v/>
      </c>
      <c r="AA15" s="184" t="str">
        <f>IF('JVF9'!I$52&gt;0,'JVF9'!I$52,"")</f>
        <v/>
      </c>
      <c r="AB15" s="185" t="str">
        <f>IF('JVF9'!J$52&gt;0,'JVF9'!J$52,"")</f>
        <v/>
      </c>
      <c r="AC15" s="21"/>
    </row>
    <row r="16" spans="1:29" x14ac:dyDescent="0.25">
      <c r="A16" t="s">
        <v>138</v>
      </c>
      <c r="B16" t="str">
        <f>IF('JVF10'!$B$3&gt;0,'JVF10'!$B$3,"")</f>
        <v/>
      </c>
      <c r="C16" s="20" t="str">
        <f>IF('JVF10'!$E$5&gt;0,'JVF10'!$E$5,"")</f>
        <v/>
      </c>
      <c r="D16" s="20"/>
      <c r="E16" s="97" t="str">
        <f>IF('JVF10'!D$54&gt;0,'JVF10'!D$54,"")</f>
        <v/>
      </c>
      <c r="F16" s="91" t="str">
        <f>IF('JVF10'!$E$54&gt;0,'JVF10'!$E$54,"")</f>
        <v/>
      </c>
      <c r="G16" s="98" t="str">
        <f>IF('JVF10'!F$54&gt;0,'JVF10'!F$54,"")</f>
        <v/>
      </c>
      <c r="H16" s="83"/>
      <c r="I16" s="121" t="str">
        <f>IF('JVF10'!D$56&gt;0,'JVF10'!D$56,"")</f>
        <v/>
      </c>
      <c r="J16" s="122" t="str">
        <f>IF('JVF10'!E$56&gt;0,'JVF10'!E$56,"")</f>
        <v/>
      </c>
      <c r="K16" s="123" t="str">
        <f>IF('JVF10'!F$56&gt;0,'JVF10'!F$56,"")</f>
        <v/>
      </c>
      <c r="L16" s="83"/>
      <c r="M16" s="142" t="str">
        <f>IF('JVF10'!D$52&gt;0,'JVF10'!D$52,"")</f>
        <v/>
      </c>
      <c r="N16" s="143" t="str">
        <f>IF('JVF10'!E$52&gt;0,'JVF10'!E$52,"")</f>
        <v/>
      </c>
      <c r="O16" s="144" t="str">
        <f>IF('JVF10'!F$52&gt;0,'JVF10'!F$52,"")</f>
        <v/>
      </c>
      <c r="P16" s="83"/>
      <c r="Q16" s="165" t="str">
        <f>IF('JVF10'!D$58&gt;0,'JVF10'!D$58,"")</f>
        <v/>
      </c>
      <c r="R16" s="166" t="str">
        <f>IF('JVF10'!E$58&gt;0,'JVF10'!E$58,"")</f>
        <v/>
      </c>
      <c r="S16" s="167" t="str">
        <f>IF('JVF10'!F$58&gt;0,'JVF10'!F$58,"")</f>
        <v/>
      </c>
      <c r="T16" s="168" t="str">
        <f>IF('JVF10'!E$10&gt;0,R16/C16*1000,"")</f>
        <v/>
      </c>
      <c r="U16" s="81"/>
      <c r="V16" s="192" t="str">
        <f>IF('JVF10'!H$54&gt;0,'JVF10'!H$54,"")</f>
        <v/>
      </c>
      <c r="W16" s="193" t="str">
        <f>IF('JVF10'!I$54&gt;0,'JVF10'!I$54,"")</f>
        <v/>
      </c>
      <c r="X16" s="194" t="str">
        <f>IF('JVF10'!J$54&gt;0,'JVF10'!J$54,"")</f>
        <v/>
      </c>
      <c r="Y16" s="79"/>
      <c r="Z16" s="183" t="str">
        <f>IF('JVF10'!H$52&gt;0,'JVF10'!H$52,"")</f>
        <v/>
      </c>
      <c r="AA16" s="184" t="str">
        <f>IF('JVF10'!I$52&gt;0,'JVF10'!I$52,"")</f>
        <v/>
      </c>
      <c r="AB16" s="185" t="str">
        <f>IF('JVF10'!J$52&gt;0,'JVF10'!J$52,"")</f>
        <v/>
      </c>
      <c r="AC16" s="21"/>
    </row>
    <row r="17" spans="1:29" x14ac:dyDescent="0.25">
      <c r="A17" t="s">
        <v>139</v>
      </c>
      <c r="B17" t="str">
        <f>IF('JVF11'!$B$3&gt;0,'JVF11'!$B$3,"")</f>
        <v/>
      </c>
      <c r="C17" s="20" t="str">
        <f>IF('JVF11'!$E$5&gt;0,'JVF11'!$E$5,"")</f>
        <v/>
      </c>
      <c r="D17" s="20"/>
      <c r="E17" s="97" t="str">
        <f>IF('JVF11'!D$54&gt;0,'JVF11'!D$54,"")</f>
        <v/>
      </c>
      <c r="F17" s="91" t="str">
        <f>IF('JVF11'!$E$54&gt;0,'JVF11'!$E$54,"")</f>
        <v/>
      </c>
      <c r="G17" s="98" t="str">
        <f>IF('JVF11'!F$54&gt;0,'JVF11'!F$54,"")</f>
        <v/>
      </c>
      <c r="H17" s="83"/>
      <c r="I17" s="121" t="str">
        <f>IF('JVF11'!D$56&gt;0,'JVF11'!D$56,"")</f>
        <v/>
      </c>
      <c r="J17" s="122" t="str">
        <f>IF('JVF11'!E$56&gt;0,'JVF11'!E$56,"")</f>
        <v/>
      </c>
      <c r="K17" s="123" t="str">
        <f>IF('JVF11'!F$56&gt;0,'JVF11'!F$56,"")</f>
        <v/>
      </c>
      <c r="L17" s="83"/>
      <c r="M17" s="142" t="str">
        <f>IF('JVF11'!D$52&gt;0,'JVF11'!D$52,"")</f>
        <v/>
      </c>
      <c r="N17" s="143" t="str">
        <f>IF('JVF11'!E$52&gt;0,'JVF11'!E$52,"")</f>
        <v/>
      </c>
      <c r="O17" s="144" t="str">
        <f>IF('JVF11'!F$52&gt;0,'JVF11'!F$52,"")</f>
        <v/>
      </c>
      <c r="P17" s="83"/>
      <c r="Q17" s="165" t="str">
        <f>IF('JVF11'!D$58&gt;0,'JVF11'!D$58,"")</f>
        <v/>
      </c>
      <c r="R17" s="166" t="str">
        <f>IF('JVF11'!E$58&gt;0,'JVF11'!E$58,"")</f>
        <v/>
      </c>
      <c r="S17" s="167" t="str">
        <f>IF('JVF11'!F$58&gt;0,'JVF11'!F$58,"")</f>
        <v/>
      </c>
      <c r="T17" s="168" t="str">
        <f>IF('JVF11'!E$10&gt;0,R17/C17*1000,"")</f>
        <v/>
      </c>
      <c r="U17" s="81"/>
      <c r="V17" s="192" t="str">
        <f>IF('JVF11'!H$54&gt;0,'JVF11'!H$54,"")</f>
        <v/>
      </c>
      <c r="W17" s="193" t="str">
        <f>IF('JVF11'!I$54&gt;0,'JVF11'!I$54,"")</f>
        <v/>
      </c>
      <c r="X17" s="194" t="str">
        <f>IF('JVF11'!J$54&gt;0,'JVF11'!J$54,"")</f>
        <v/>
      </c>
      <c r="Y17" s="79"/>
      <c r="Z17" s="183" t="str">
        <f>IF('JVF11'!H$52&gt;0,'JVF11'!H$52,"")</f>
        <v/>
      </c>
      <c r="AA17" s="184" t="str">
        <f>IF('JVF11'!I$52&gt;0,'JVF11'!I$52,"")</f>
        <v/>
      </c>
      <c r="AB17" s="185" t="str">
        <f>IF('JVF11'!J$52&gt;0,'JVF11'!J$52,"")</f>
        <v/>
      </c>
      <c r="AC17" s="21"/>
    </row>
    <row r="18" spans="1:29" x14ac:dyDescent="0.25">
      <c r="A18" t="s">
        <v>140</v>
      </c>
      <c r="B18" t="str">
        <f>IF('JVF12'!$B$3&gt;0,'JVF12'!$B$3,"")</f>
        <v/>
      </c>
      <c r="C18" s="20" t="str">
        <f>IF('JVF12'!$E$5&gt;0,'JVF12'!$E$5,"")</f>
        <v/>
      </c>
      <c r="D18" s="201"/>
      <c r="E18" s="97" t="str">
        <f>IF('JVF12'!D$54&gt;0,'JVF12'!D$54,"")</f>
        <v/>
      </c>
      <c r="F18" s="91" t="str">
        <f>IF('JVF12'!$E$54&gt;0,'JVF12'!$E$54,"")</f>
        <v/>
      </c>
      <c r="G18" s="98" t="str">
        <f>IF('JVF12'!F$54&gt;0,'JVF12'!F$54,"")</f>
        <v/>
      </c>
      <c r="H18" s="110"/>
      <c r="I18" s="121" t="str">
        <f>IF('JVF12'!D$56&gt;0,'JVF12'!D$56,"")</f>
        <v/>
      </c>
      <c r="J18" s="122" t="str">
        <f>IF('JVF12'!E$56&gt;0,'JVF12'!E$56,"")</f>
        <v/>
      </c>
      <c r="K18" s="123" t="str">
        <f>IF('JVF12'!F$56&gt;0,'JVF12'!F$56,"")</f>
        <v/>
      </c>
      <c r="L18" s="110"/>
      <c r="M18" s="142" t="str">
        <f>IF('JVF12'!D$52&gt;0,'JVF12'!D$52,"")</f>
        <v/>
      </c>
      <c r="N18" s="143" t="str">
        <f>IF('JVF12'!E$52&gt;0,'JVF12'!E$52,"")</f>
        <v/>
      </c>
      <c r="O18" s="144" t="str">
        <f>IF('JVF12'!F$52&gt;0,'JVF12'!F$52,"")</f>
        <v/>
      </c>
      <c r="P18" s="110"/>
      <c r="Q18" s="165" t="str">
        <f>IF('JVF12'!D$58&gt;0,'JVF12'!D$58,"")</f>
        <v/>
      </c>
      <c r="R18" s="166" t="str">
        <f>IF('JVF12'!E$58&gt;0,'JVF12'!E$58,"")</f>
        <v/>
      </c>
      <c r="S18" s="167" t="str">
        <f>IF('JVF12'!F$58&gt;0,'JVF12'!F$58,"")</f>
        <v/>
      </c>
      <c r="T18" s="168" t="str">
        <f>IF('JVF12'!E$10&gt;0,R18/C18*1000,"")</f>
        <v/>
      </c>
      <c r="U18" s="111"/>
      <c r="V18" s="192" t="str">
        <f>IF('JVF12'!H$54&gt;0,'JVF12'!H$54,"")</f>
        <v/>
      </c>
      <c r="W18" s="193" t="str">
        <f>IF('JVF12'!I$54&gt;0,'JVF12'!I$54,"")</f>
        <v/>
      </c>
      <c r="X18" s="194" t="str">
        <f>IF('JVF12'!J$54&gt;0,'JVF12'!J$54,"")</f>
        <v/>
      </c>
      <c r="Y18" s="113"/>
      <c r="Z18" s="183" t="str">
        <f>IF('JVF12'!H$52&gt;0,'JVF12'!H$52,"")</f>
        <v/>
      </c>
      <c r="AA18" s="184" t="str">
        <f>IF('JVF12'!I$52&gt;0,'JVF12'!I$52,"")</f>
        <v/>
      </c>
      <c r="AB18" s="185" t="str">
        <f>IF('JVF12'!J$52&gt;0,'JVF12'!J$52,"")</f>
        <v/>
      </c>
      <c r="AC18" s="21"/>
    </row>
    <row r="19" spans="1:29" x14ac:dyDescent="0.25">
      <c r="C19" s="22">
        <f>SUM(C7:C18)</f>
        <v>0</v>
      </c>
      <c r="D19" s="201"/>
      <c r="E19" s="99">
        <f t="shared" ref="E19:S19" si="0">SUM(E7:E18)</f>
        <v>0</v>
      </c>
      <c r="F19" s="88">
        <f t="shared" si="0"/>
        <v>0</v>
      </c>
      <c r="G19" s="100">
        <f t="shared" si="0"/>
        <v>0</v>
      </c>
      <c r="H19" s="110"/>
      <c r="I19" s="124">
        <f>SUM(I7:I18)</f>
        <v>0</v>
      </c>
      <c r="J19" s="114">
        <f t="shared" si="0"/>
        <v>0</v>
      </c>
      <c r="K19" s="125">
        <f t="shared" si="0"/>
        <v>0</v>
      </c>
      <c r="L19" s="110"/>
      <c r="M19" s="145">
        <f t="shared" si="0"/>
        <v>0</v>
      </c>
      <c r="N19" s="136">
        <f t="shared" si="0"/>
        <v>0</v>
      </c>
      <c r="O19" s="146">
        <f t="shared" si="0"/>
        <v>0</v>
      </c>
      <c r="P19" s="110"/>
      <c r="Q19" s="169">
        <f>SUM(Q7:Q18)</f>
        <v>0</v>
      </c>
      <c r="R19" s="158">
        <f t="shared" si="0"/>
        <v>0</v>
      </c>
      <c r="S19" s="157">
        <f t="shared" si="0"/>
        <v>0</v>
      </c>
      <c r="T19" s="170" t="e">
        <f>R19/C19*1000</f>
        <v>#DIV/0!</v>
      </c>
      <c r="U19" s="112"/>
      <c r="V19" s="195" t="e">
        <f>E19/(E19+I19)</f>
        <v>#DIV/0!</v>
      </c>
      <c r="W19" s="196" t="e">
        <f>F19/(F19+J19)</f>
        <v>#DIV/0!</v>
      </c>
      <c r="X19" s="197" t="e">
        <f>G19/(G19+K19)</f>
        <v>#DIV/0!</v>
      </c>
      <c r="Y19" s="113"/>
      <c r="Z19" s="186" t="e">
        <f>M19/Q19</f>
        <v>#DIV/0!</v>
      </c>
      <c r="AA19" s="187" t="e">
        <f>N19/R19</f>
        <v>#DIV/0!</v>
      </c>
      <c r="AB19" s="188" t="e">
        <f>O19/S19</f>
        <v>#DIV/0!</v>
      </c>
      <c r="AC19" s="21"/>
    </row>
    <row r="20" spans="1:29" x14ac:dyDescent="0.25">
      <c r="E20" s="101"/>
      <c r="F20" s="90"/>
      <c r="G20" s="102"/>
      <c r="H20" s="78"/>
      <c r="I20" s="126"/>
      <c r="J20" s="119"/>
      <c r="K20" s="127"/>
      <c r="L20" s="78"/>
      <c r="M20" s="147"/>
      <c r="N20" s="140"/>
      <c r="O20" s="148"/>
      <c r="P20" s="78"/>
      <c r="Q20" s="171"/>
      <c r="R20" s="163"/>
      <c r="S20" s="172"/>
      <c r="T20" s="173"/>
      <c r="U20" s="78"/>
      <c r="V20" s="101"/>
      <c r="W20" s="90"/>
      <c r="X20" s="102"/>
      <c r="Y20" s="78"/>
      <c r="Z20" s="147"/>
      <c r="AA20" s="140"/>
      <c r="AB20" s="148"/>
    </row>
    <row r="21" spans="1:29" x14ac:dyDescent="0.25">
      <c r="A21" s="1" t="s">
        <v>141</v>
      </c>
      <c r="B21" s="1"/>
      <c r="C21" s="20">
        <f>Älgförvaltningsområde!E5</f>
        <v>0</v>
      </c>
      <c r="D21" s="20"/>
      <c r="E21" s="103" t="str">
        <f>Älgförvaltningsområde!D54</f>
        <v/>
      </c>
      <c r="F21" s="92" t="str">
        <f>Älgförvaltningsområde!E54</f>
        <v/>
      </c>
      <c r="G21" s="104" t="str">
        <f>Älgförvaltningsområde!F54</f>
        <v/>
      </c>
      <c r="H21" s="77"/>
      <c r="I21" s="128" t="str">
        <f>Älgförvaltningsområde!D56</f>
        <v/>
      </c>
      <c r="J21" s="129" t="str">
        <f>Älgförvaltningsområde!E56</f>
        <v/>
      </c>
      <c r="K21" s="130" t="str">
        <f>Älgförvaltningsområde!F56</f>
        <v/>
      </c>
      <c r="L21" s="77"/>
      <c r="M21" s="149" t="str">
        <f>Älgförvaltningsområde!D52</f>
        <v/>
      </c>
      <c r="N21" s="150" t="str">
        <f>Älgförvaltningsområde!E52</f>
        <v/>
      </c>
      <c r="O21" s="151" t="str">
        <f>Älgförvaltningsområde!F52</f>
        <v/>
      </c>
      <c r="P21" s="77"/>
      <c r="Q21" s="174" t="str">
        <f>Älgförvaltningsområde!D58</f>
        <v/>
      </c>
      <c r="R21" s="175" t="str">
        <f>Älgförvaltningsområde!E58</f>
        <v/>
      </c>
      <c r="S21" s="176" t="str">
        <f>Älgförvaltningsområde!F58</f>
        <v/>
      </c>
      <c r="T21" s="168" t="str">
        <f>IF(C21&gt;0,R21/C21*1000,"")</f>
        <v/>
      </c>
      <c r="U21" s="81"/>
      <c r="V21" s="192" t="str">
        <f>Älgförvaltningsområde!H54</f>
        <v/>
      </c>
      <c r="W21" s="193" t="str">
        <f>Älgförvaltningsområde!I54</f>
        <v/>
      </c>
      <c r="X21" s="194" t="str">
        <f>Älgförvaltningsområde!J54</f>
        <v/>
      </c>
      <c r="Y21" s="79"/>
      <c r="Z21" s="183" t="str">
        <f>Älgförvaltningsområde!H52</f>
        <v/>
      </c>
      <c r="AA21" s="184" t="str">
        <f>Älgförvaltningsområde!I52</f>
        <v/>
      </c>
      <c r="AB21" s="185" t="str">
        <f>Älgförvaltningsområde!J52</f>
        <v/>
      </c>
    </row>
    <row r="22" spans="1:29" x14ac:dyDescent="0.25">
      <c r="E22" s="95"/>
      <c r="F22" s="90"/>
      <c r="G22" s="96"/>
      <c r="I22" s="118"/>
      <c r="J22" s="119"/>
      <c r="K22" s="120"/>
      <c r="M22" s="139"/>
      <c r="N22" s="140"/>
      <c r="O22" s="141"/>
      <c r="Q22" s="162"/>
      <c r="R22" s="163"/>
      <c r="S22" s="163"/>
      <c r="T22" s="164"/>
      <c r="V22" s="95"/>
      <c r="W22" s="90"/>
      <c r="X22" s="96"/>
      <c r="Z22" s="139"/>
      <c r="AA22" s="140"/>
      <c r="AB22" s="141"/>
    </row>
    <row r="23" spans="1:29" x14ac:dyDescent="0.25">
      <c r="A23" s="1" t="s">
        <v>142</v>
      </c>
      <c r="B23" s="1"/>
      <c r="C23" s="20">
        <f>Älgförvaltningsområde!E5</f>
        <v>0</v>
      </c>
      <c r="D23" s="20"/>
      <c r="E23" s="105"/>
      <c r="F23" s="25"/>
      <c r="G23" s="106"/>
      <c r="H23" s="27"/>
      <c r="I23" s="131"/>
      <c r="J23" s="25"/>
      <c r="K23" s="132"/>
      <c r="L23" s="27"/>
      <c r="M23" s="152"/>
      <c r="N23" s="25"/>
      <c r="O23" s="153"/>
      <c r="P23" s="27"/>
      <c r="Q23" s="177"/>
      <c r="R23" s="178">
        <f>F23+J23+N23</f>
        <v>0</v>
      </c>
      <c r="S23" s="179"/>
      <c r="T23" s="168" t="str">
        <f>IF(C23&gt;0,R23/C23*1000,"")</f>
        <v/>
      </c>
      <c r="U23" s="81"/>
      <c r="V23" s="198"/>
      <c r="W23" s="199" t="e">
        <f>F23/(F23+J23)</f>
        <v>#DIV/0!</v>
      </c>
      <c r="X23" s="200"/>
      <c r="Y23" s="24"/>
      <c r="Z23" s="189"/>
      <c r="AA23" s="190" t="e">
        <f>N23/R23</f>
        <v>#DIV/0!</v>
      </c>
      <c r="AB23" s="191"/>
    </row>
    <row r="24" spans="1:29" ht="15.75" thickBot="1" x14ac:dyDescent="0.3">
      <c r="E24" s="107"/>
      <c r="F24" s="108"/>
      <c r="G24" s="109"/>
      <c r="I24" s="133"/>
      <c r="J24" s="134"/>
      <c r="K24" s="135"/>
      <c r="M24" s="154"/>
      <c r="N24" s="155"/>
      <c r="O24" s="156"/>
      <c r="Q24" s="180"/>
      <c r="R24" s="181"/>
      <c r="S24" s="181"/>
      <c r="T24" s="182"/>
      <c r="U24" s="23"/>
      <c r="V24" s="107"/>
      <c r="W24" s="108"/>
      <c r="X24" s="109"/>
      <c r="Z24" s="154"/>
      <c r="AA24" s="155"/>
      <c r="AB24" s="156"/>
    </row>
    <row r="25" spans="1:29" x14ac:dyDescent="0.25">
      <c r="Q25" s="23"/>
      <c r="R25" s="23"/>
      <c r="S25" s="23"/>
      <c r="T25" s="23"/>
      <c r="U25" s="23"/>
    </row>
    <row r="26" spans="1:29" x14ac:dyDescent="0.25">
      <c r="F26" s="15"/>
      <c r="G26" s="14" t="s">
        <v>143</v>
      </c>
      <c r="Q26" s="23"/>
      <c r="R26" s="23"/>
      <c r="S26" s="23"/>
      <c r="T26" s="23"/>
      <c r="U26" s="23"/>
    </row>
    <row r="28" spans="1:29" x14ac:dyDescent="0.25">
      <c r="A28" s="1" t="s">
        <v>155</v>
      </c>
      <c r="B28" s="1"/>
      <c r="E28" s="19"/>
      <c r="F28" s="26" t="e">
        <f>(F21-F23)/F23</f>
        <v>#VALUE!</v>
      </c>
      <c r="G28" s="19"/>
      <c r="H28" s="19"/>
      <c r="J28" s="26" t="e">
        <f>(J21-J23)/J23</f>
        <v>#VALUE!</v>
      </c>
      <c r="N28" s="26" t="e">
        <f>(N21-N23)/N23</f>
        <v>#VALUE!</v>
      </c>
      <c r="R28" s="26" t="e">
        <f>(R21-R23)/R23</f>
        <v>#VALUE!</v>
      </c>
      <c r="W28" s="26" t="e">
        <f>(W21-W23)/W23</f>
        <v>#VALUE!</v>
      </c>
      <c r="AA28" s="26" t="e">
        <f>(AA21-AA23)/AA23</f>
        <v>#VALUE!</v>
      </c>
    </row>
    <row r="29" spans="1:29" x14ac:dyDescent="0.25">
      <c r="A29" s="1" t="s">
        <v>156</v>
      </c>
      <c r="B29" s="1"/>
      <c r="W29" s="19" t="e">
        <f>W21-W23</f>
        <v>#VALUE!</v>
      </c>
      <c r="AA29" s="19" t="e">
        <f>AA21-AA23</f>
        <v>#VALUE!</v>
      </c>
    </row>
    <row r="31" spans="1:29" x14ac:dyDescent="0.25">
      <c r="A31" s="1" t="s">
        <v>157</v>
      </c>
      <c r="B31" s="1"/>
      <c r="F31" s="26" t="e">
        <f>(F19-F21)/F21</f>
        <v>#VALUE!</v>
      </c>
      <c r="J31" s="26" t="e">
        <f>(J19-J21)/J21</f>
        <v>#VALUE!</v>
      </c>
      <c r="N31" s="26" t="e">
        <f>(N19-N21)/N21</f>
        <v>#VALUE!</v>
      </c>
      <c r="R31" s="26" t="e">
        <f>(R19-R21)/R21</f>
        <v>#VALUE!</v>
      </c>
      <c r="W31" s="26" t="e">
        <f>(W19-W21)/W21</f>
        <v>#DIV/0!</v>
      </c>
      <c r="AA31" s="26" t="e">
        <f>(AA19-AA21)/AA21</f>
        <v>#DIV/0!</v>
      </c>
    </row>
    <row r="32" spans="1:29" x14ac:dyDescent="0.25">
      <c r="A32" s="1" t="s">
        <v>158</v>
      </c>
      <c r="B32" s="1"/>
      <c r="W32" s="19" t="e">
        <f>W19-W21</f>
        <v>#DIV/0!</v>
      </c>
      <c r="AA32" s="19" t="e">
        <f>AA19-AA21</f>
        <v>#DIV/0!</v>
      </c>
    </row>
  </sheetData>
  <mergeCells count="6">
    <mergeCell ref="Z2:AB2"/>
    <mergeCell ref="Q2:T2"/>
    <mergeCell ref="E2:G2"/>
    <mergeCell ref="I2:K2"/>
    <mergeCell ref="M2:O2"/>
    <mergeCell ref="V2:X2"/>
  </mergeCells>
  <pageMargins left="0.59055118110236227" right="0.19685039370078741" top="0.39370078740157483" bottom="0.3937007874015748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37"/>
  <sheetViews>
    <sheetView showGridLines="0" zoomScaleNormal="100" workbookViewId="0">
      <selection activeCell="B3" sqref="B3:C3"/>
    </sheetView>
  </sheetViews>
  <sheetFormatPr defaultColWidth="9.140625" defaultRowHeight="15" x14ac:dyDescent="0.25"/>
  <cols>
    <col min="1" max="1" width="2.7109375" style="2" customWidth="1"/>
    <col min="2" max="2" width="4.7109375" style="2" customWidth="1"/>
    <col min="3" max="3" width="59.7109375" style="2" customWidth="1"/>
    <col min="4" max="5" width="9" style="28" customWidth="1"/>
    <col min="6" max="6" width="8.85546875" style="28" customWidth="1"/>
    <col min="7" max="7" width="30.7109375" style="2" customWidth="1"/>
    <col min="8" max="12" width="9" style="2" customWidth="1"/>
    <col min="13" max="13" width="2.7109375" style="2" customWidth="1"/>
    <col min="14" max="16384" width="9.140625" style="2"/>
  </cols>
  <sheetData>
    <row r="2" spans="1:15" x14ac:dyDescent="0.25">
      <c r="B2" s="1" t="s">
        <v>117</v>
      </c>
    </row>
    <row r="3" spans="1:15" x14ac:dyDescent="0.25">
      <c r="B3" s="217"/>
      <c r="C3" s="218"/>
    </row>
    <row r="5" spans="1:15" x14ac:dyDescent="0.25">
      <c r="B5" s="2" t="s">
        <v>0</v>
      </c>
      <c r="C5" s="2" t="s">
        <v>30</v>
      </c>
      <c r="D5" s="2"/>
      <c r="E5" s="4"/>
    </row>
    <row r="6" spans="1:15" ht="15.95" thickBot="1" x14ac:dyDescent="0.3">
      <c r="D6" s="2"/>
      <c r="E6" s="5"/>
    </row>
    <row r="7" spans="1:15" x14ac:dyDescent="0.25">
      <c r="A7" s="30"/>
      <c r="B7" s="31"/>
      <c r="C7" s="31"/>
      <c r="D7" s="31"/>
      <c r="E7" s="32"/>
      <c r="F7" s="33"/>
      <c r="G7" s="31"/>
      <c r="H7" s="31"/>
      <c r="I7" s="31"/>
      <c r="J7" s="31"/>
      <c r="K7" s="31"/>
      <c r="L7" s="31"/>
      <c r="M7" s="34"/>
    </row>
    <row r="8" spans="1:15" x14ac:dyDescent="0.25">
      <c r="A8" s="35"/>
      <c r="B8" s="36" t="s">
        <v>33</v>
      </c>
      <c r="C8" s="37"/>
      <c r="D8" s="38" t="s">
        <v>1</v>
      </c>
      <c r="E8" s="39" t="s">
        <v>32</v>
      </c>
      <c r="F8" s="38" t="s">
        <v>2</v>
      </c>
      <c r="G8" s="37"/>
      <c r="H8" s="38" t="s">
        <v>1</v>
      </c>
      <c r="I8" s="39" t="s">
        <v>32</v>
      </c>
      <c r="J8" s="38" t="s">
        <v>2</v>
      </c>
      <c r="K8" s="37"/>
      <c r="L8" s="37"/>
      <c r="M8" s="40"/>
    </row>
    <row r="9" spans="1:15" x14ac:dyDescent="0.25">
      <c r="A9" s="35"/>
      <c r="B9" s="37"/>
      <c r="C9" s="37"/>
      <c r="D9" s="38" t="s">
        <v>31</v>
      </c>
      <c r="E9" s="39" t="s">
        <v>31</v>
      </c>
      <c r="F9" s="38" t="s">
        <v>31</v>
      </c>
      <c r="G9" s="37"/>
      <c r="H9" s="38" t="s">
        <v>31</v>
      </c>
      <c r="I9" s="39" t="s">
        <v>31</v>
      </c>
      <c r="J9" s="38" t="s">
        <v>31</v>
      </c>
      <c r="K9" s="37"/>
      <c r="L9" s="37"/>
      <c r="M9" s="40"/>
    </row>
    <row r="10" spans="1:15" x14ac:dyDescent="0.25">
      <c r="A10" s="35"/>
      <c r="B10" s="37" t="s">
        <v>3</v>
      </c>
      <c r="C10" s="37" t="s">
        <v>87</v>
      </c>
      <c r="D10" s="57"/>
      <c r="E10" s="58"/>
      <c r="F10" s="57"/>
      <c r="G10" s="41" t="s">
        <v>116</v>
      </c>
      <c r="H10" s="42" t="str">
        <f>IF(D10&gt;0,D10/E5*1000,"")</f>
        <v/>
      </c>
      <c r="I10" s="43" t="str">
        <f>IF(E10&gt;0,E10/E5*1000,"")</f>
        <v/>
      </c>
      <c r="J10" s="42" t="str">
        <f>IF(F10&gt;0,F10/E5*1000,"")</f>
        <v/>
      </c>
      <c r="K10" s="37"/>
      <c r="L10" s="37"/>
      <c r="M10" s="40"/>
    </row>
    <row r="11" spans="1:15" x14ac:dyDescent="0.25">
      <c r="A11" s="35"/>
      <c r="B11" s="37"/>
      <c r="C11" s="37"/>
      <c r="D11" s="38"/>
      <c r="E11" s="38"/>
      <c r="F11" s="38"/>
      <c r="G11" s="37"/>
      <c r="H11" s="37"/>
      <c r="I11" s="37"/>
      <c r="J11" s="37"/>
      <c r="K11" s="37"/>
      <c r="L11" s="37"/>
      <c r="M11" s="40"/>
      <c r="O11" s="7"/>
    </row>
    <row r="12" spans="1:15" x14ac:dyDescent="0.25">
      <c r="A12" s="35"/>
      <c r="B12" s="37" t="s">
        <v>4</v>
      </c>
      <c r="C12" s="37" t="s">
        <v>34</v>
      </c>
      <c r="D12" s="38"/>
      <c r="E12" s="59"/>
      <c r="F12" s="38"/>
      <c r="G12" s="37"/>
      <c r="H12" s="38"/>
      <c r="I12" s="39"/>
      <c r="J12" s="38"/>
      <c r="K12" s="37"/>
      <c r="L12" s="37"/>
      <c r="M12" s="40"/>
    </row>
    <row r="13" spans="1:15" x14ac:dyDescent="0.25">
      <c r="A13" s="35"/>
      <c r="B13" s="37"/>
      <c r="C13" s="37"/>
      <c r="D13" s="38"/>
      <c r="E13" s="38"/>
      <c r="F13" s="38"/>
      <c r="G13" s="37"/>
      <c r="H13" s="38"/>
      <c r="I13" s="39"/>
      <c r="J13" s="38"/>
      <c r="K13" s="37"/>
      <c r="L13" s="37"/>
      <c r="M13" s="40"/>
    </row>
    <row r="14" spans="1:15" x14ac:dyDescent="0.25">
      <c r="A14" s="35"/>
      <c r="B14" s="37" t="s">
        <v>5</v>
      </c>
      <c r="C14" s="37" t="s">
        <v>43</v>
      </c>
      <c r="D14" s="38"/>
      <c r="E14" s="60"/>
      <c r="F14" s="38"/>
      <c r="G14" s="206"/>
      <c r="H14" s="66"/>
      <c r="I14" s="205"/>
      <c r="J14" s="66"/>
      <c r="K14" s="37"/>
      <c r="L14" s="37"/>
      <c r="M14" s="40"/>
    </row>
    <row r="15" spans="1:15" x14ac:dyDescent="0.25">
      <c r="A15" s="35"/>
      <c r="B15" s="37"/>
      <c r="C15" s="37"/>
      <c r="D15" s="38"/>
      <c r="E15" s="46"/>
      <c r="F15" s="38"/>
      <c r="G15" s="37"/>
      <c r="H15" s="37"/>
      <c r="I15" s="37"/>
      <c r="J15" s="37"/>
      <c r="K15" s="37"/>
      <c r="L15" s="37"/>
      <c r="M15" s="40"/>
    </row>
    <row r="16" spans="1:15" x14ac:dyDescent="0.25">
      <c r="A16" s="35"/>
      <c r="B16" s="37" t="s">
        <v>6</v>
      </c>
      <c r="C16" s="37" t="s">
        <v>44</v>
      </c>
      <c r="D16" s="38"/>
      <c r="E16" s="60"/>
      <c r="F16" s="38"/>
      <c r="G16" s="37"/>
      <c r="H16" s="37"/>
      <c r="I16" s="37"/>
      <c r="J16" s="37"/>
      <c r="K16" s="37"/>
      <c r="L16" s="37"/>
      <c r="M16" s="40"/>
    </row>
    <row r="17" spans="1:13" ht="15.95" thickBot="1" x14ac:dyDescent="0.3">
      <c r="A17" s="47"/>
      <c r="B17" s="48"/>
      <c r="C17" s="48"/>
      <c r="D17" s="49"/>
      <c r="E17" s="50"/>
      <c r="F17" s="49"/>
      <c r="G17" s="48"/>
      <c r="H17" s="48"/>
      <c r="I17" s="48"/>
      <c r="J17" s="48"/>
      <c r="K17" s="48"/>
      <c r="L17" s="48"/>
      <c r="M17" s="51"/>
    </row>
    <row r="18" spans="1:13" ht="15.95" thickBot="1" x14ac:dyDescent="0.3">
      <c r="E18" s="8"/>
    </row>
    <row r="19" spans="1:13" x14ac:dyDescent="0.25">
      <c r="A19" s="30"/>
      <c r="B19" s="31"/>
      <c r="C19" s="31"/>
      <c r="D19" s="33"/>
      <c r="E19" s="52"/>
      <c r="F19" s="33"/>
      <c r="G19" s="31"/>
      <c r="H19" s="31"/>
      <c r="I19" s="31"/>
      <c r="J19" s="31"/>
      <c r="K19" s="31"/>
      <c r="L19" s="31"/>
      <c r="M19" s="34"/>
    </row>
    <row r="20" spans="1:13" x14ac:dyDescent="0.25">
      <c r="A20" s="35"/>
      <c r="B20" s="36" t="s">
        <v>35</v>
      </c>
      <c r="C20" s="37"/>
      <c r="D20" s="38"/>
      <c r="E20" s="46"/>
      <c r="F20" s="38"/>
      <c r="G20" s="37"/>
      <c r="H20" s="37"/>
      <c r="I20" s="37"/>
      <c r="J20" s="38" t="s">
        <v>1</v>
      </c>
      <c r="K20" s="39" t="s">
        <v>32</v>
      </c>
      <c r="L20" s="38" t="s">
        <v>2</v>
      </c>
      <c r="M20" s="40"/>
    </row>
    <row r="21" spans="1:13" x14ac:dyDescent="0.25">
      <c r="A21" s="35"/>
      <c r="B21" s="37"/>
      <c r="C21" s="37"/>
      <c r="D21" s="38"/>
      <c r="E21" s="38"/>
      <c r="F21" s="38"/>
      <c r="G21" s="37"/>
      <c r="H21" s="37"/>
      <c r="I21" s="37"/>
      <c r="J21" s="38" t="s">
        <v>31</v>
      </c>
      <c r="K21" s="39" t="s">
        <v>31</v>
      </c>
      <c r="L21" s="38" t="s">
        <v>31</v>
      </c>
      <c r="M21" s="40"/>
    </row>
    <row r="22" spans="1:13" x14ac:dyDescent="0.25">
      <c r="A22" s="35"/>
      <c r="B22" s="37" t="s">
        <v>7</v>
      </c>
      <c r="C22" s="37" t="s">
        <v>36</v>
      </c>
      <c r="D22" s="38"/>
      <c r="E22" s="60"/>
      <c r="F22" s="38"/>
      <c r="G22" s="37" t="s">
        <v>74</v>
      </c>
      <c r="H22" s="37"/>
      <c r="I22" s="37"/>
      <c r="J22" s="44" t="str">
        <f>IF(D10&gt;0,D10*$E22*0.01,"")</f>
        <v/>
      </c>
      <c r="K22" s="45" t="str">
        <f>IF(E10&gt;0,E10*$E22*0.01,"")</f>
        <v/>
      </c>
      <c r="L22" s="44" t="str">
        <f>IF(F10&gt;0,F10*$E22*0.01,"")</f>
        <v/>
      </c>
      <c r="M22" s="40"/>
    </row>
    <row r="23" spans="1:13" x14ac:dyDescent="0.25">
      <c r="A23" s="35"/>
      <c r="B23" s="37"/>
      <c r="C23" s="37"/>
      <c r="D23" s="38"/>
      <c r="E23" s="38"/>
      <c r="F23" s="38"/>
      <c r="G23" s="37"/>
      <c r="H23" s="53"/>
      <c r="I23" s="37"/>
      <c r="J23" s="202"/>
      <c r="K23" s="203"/>
      <c r="L23" s="202"/>
      <c r="M23" s="40"/>
    </row>
    <row r="24" spans="1:13" x14ac:dyDescent="0.25">
      <c r="A24" s="35"/>
      <c r="B24" s="37" t="s">
        <v>8</v>
      </c>
      <c r="C24" s="37" t="s">
        <v>37</v>
      </c>
      <c r="D24" s="204"/>
      <c r="E24" s="60"/>
      <c r="F24" s="204"/>
      <c r="G24" s="37" t="s">
        <v>75</v>
      </c>
      <c r="H24" s="37"/>
      <c r="I24" s="37"/>
      <c r="J24" s="44" t="str">
        <f>IF(D10&gt;0,(D32+D34)*$E$24/100,"")</f>
        <v/>
      </c>
      <c r="K24" s="45" t="str">
        <f t="shared" ref="K24:L24" si="0">IF(E10&gt;0,(E32+E34)*$E$24/100,"")</f>
        <v/>
      </c>
      <c r="L24" s="44" t="str">
        <f t="shared" si="0"/>
        <v/>
      </c>
      <c r="M24" s="40"/>
    </row>
    <row r="25" spans="1:13" x14ac:dyDescent="0.25">
      <c r="A25" s="35"/>
      <c r="B25" s="37"/>
      <c r="C25" s="37"/>
      <c r="D25" s="38"/>
      <c r="E25" s="38"/>
      <c r="F25" s="38"/>
      <c r="G25" s="37"/>
      <c r="H25" s="37"/>
      <c r="I25" s="37"/>
      <c r="J25" s="202"/>
      <c r="K25" s="203"/>
      <c r="L25" s="202"/>
      <c r="M25" s="40"/>
    </row>
    <row r="26" spans="1:13" x14ac:dyDescent="0.25">
      <c r="A26" s="35"/>
      <c r="B26" s="37" t="s">
        <v>9</v>
      </c>
      <c r="C26" s="37" t="s">
        <v>38</v>
      </c>
      <c r="D26" s="38"/>
      <c r="E26" s="60"/>
      <c r="F26" s="38"/>
      <c r="G26" s="37" t="s">
        <v>76</v>
      </c>
      <c r="H26" s="37"/>
      <c r="I26" s="37"/>
      <c r="J26" s="44" t="str">
        <f>IF(D10&gt;0,D36*$E26/100,"")</f>
        <v/>
      </c>
      <c r="K26" s="45" t="str">
        <f t="shared" ref="K26:L26" si="1">IF(E10&gt;0,E36*$E26/100,"")</f>
        <v/>
      </c>
      <c r="L26" s="44" t="str">
        <f t="shared" si="1"/>
        <v/>
      </c>
      <c r="M26" s="40"/>
    </row>
    <row r="27" spans="1:13" ht="15.75" thickBot="1" x14ac:dyDescent="0.3">
      <c r="A27" s="47"/>
      <c r="B27" s="48"/>
      <c r="C27" s="48"/>
      <c r="D27" s="49"/>
      <c r="E27" s="49"/>
      <c r="F27" s="49"/>
      <c r="G27" s="48"/>
      <c r="H27" s="48"/>
      <c r="I27" s="48"/>
      <c r="J27" s="48"/>
      <c r="K27" s="48"/>
      <c r="L27" s="48"/>
      <c r="M27" s="51"/>
    </row>
    <row r="28" spans="1:13" ht="15.75" thickBot="1" x14ac:dyDescent="0.3"/>
    <row r="29" spans="1:13" x14ac:dyDescent="0.25">
      <c r="A29" s="30"/>
      <c r="B29" s="31"/>
      <c r="C29" s="31"/>
      <c r="D29" s="33"/>
      <c r="E29" s="33"/>
      <c r="F29" s="33"/>
      <c r="G29" s="31"/>
      <c r="H29" s="31"/>
      <c r="I29" s="31"/>
      <c r="J29" s="31"/>
      <c r="K29" s="31"/>
      <c r="L29" s="31"/>
      <c r="M29" s="34"/>
    </row>
    <row r="30" spans="1:13" x14ac:dyDescent="0.25">
      <c r="A30" s="35"/>
      <c r="B30" s="36" t="s">
        <v>39</v>
      </c>
      <c r="C30" s="211"/>
      <c r="D30" s="38" t="s">
        <v>1</v>
      </c>
      <c r="E30" s="39" t="s">
        <v>32</v>
      </c>
      <c r="F30" s="38" t="s">
        <v>2</v>
      </c>
      <c r="G30" s="37"/>
      <c r="H30" s="37"/>
      <c r="I30" s="37"/>
      <c r="J30" s="37"/>
      <c r="K30" s="37"/>
      <c r="L30" s="37"/>
      <c r="M30" s="40"/>
    </row>
    <row r="31" spans="1:13" x14ac:dyDescent="0.25">
      <c r="A31" s="35"/>
      <c r="B31" s="203"/>
      <c r="C31" s="202"/>
      <c r="D31" s="38" t="s">
        <v>31</v>
      </c>
      <c r="E31" s="39" t="s">
        <v>31</v>
      </c>
      <c r="F31" s="38" t="s">
        <v>31</v>
      </c>
      <c r="G31" s="37"/>
      <c r="H31" s="37"/>
      <c r="I31" s="37"/>
      <c r="J31" s="37"/>
      <c r="K31" s="37"/>
      <c r="L31" s="37"/>
      <c r="M31" s="40"/>
    </row>
    <row r="32" spans="1:13" x14ac:dyDescent="0.25">
      <c r="A32" s="35"/>
      <c r="B32" s="37" t="s">
        <v>10</v>
      </c>
      <c r="C32" s="37" t="s">
        <v>41</v>
      </c>
      <c r="D32" s="44" t="str">
        <f>IF(D10&gt;0,(1-$E$22/100)*D10*1/(1+$E12),"")</f>
        <v/>
      </c>
      <c r="E32" s="45" t="str">
        <f t="shared" ref="E32:F32" si="2">IF(E10&gt;0,(1-$E$22/100)*E10*1/(1+$E12),"")</f>
        <v/>
      </c>
      <c r="F32" s="44" t="str">
        <f t="shared" si="2"/>
        <v/>
      </c>
      <c r="G32" s="37"/>
      <c r="H32" s="37"/>
      <c r="I32" s="37"/>
      <c r="J32" s="37"/>
      <c r="K32" s="37"/>
      <c r="L32" s="37"/>
      <c r="M32" s="40"/>
    </row>
    <row r="33" spans="1:17" x14ac:dyDescent="0.25">
      <c r="A33" s="35"/>
      <c r="B33" s="202"/>
      <c r="C33" s="202"/>
      <c r="D33" s="208"/>
      <c r="E33" s="212"/>
      <c r="F33" s="208"/>
      <c r="G33" s="37"/>
      <c r="H33" s="37"/>
      <c r="I33" s="37"/>
      <c r="J33" s="37"/>
      <c r="K33" s="37"/>
      <c r="L33" s="37"/>
      <c r="M33" s="40"/>
    </row>
    <row r="34" spans="1:17" x14ac:dyDescent="0.25">
      <c r="A34" s="35"/>
      <c r="B34" s="37" t="s">
        <v>11</v>
      </c>
      <c r="C34" s="37" t="s">
        <v>42</v>
      </c>
      <c r="D34" s="44" t="str">
        <f>IF(D10&gt;0,(1-$E$22/100)*D10*$E12/(1+$E12),"")</f>
        <v/>
      </c>
      <c r="E34" s="45" t="str">
        <f t="shared" ref="E34:F34" si="3">IF(E10&gt;0,(1-$E$22/100)*E10*$E12/(1+$E12),"")</f>
        <v/>
      </c>
      <c r="F34" s="44" t="str">
        <f t="shared" si="3"/>
        <v/>
      </c>
      <c r="G34" s="37"/>
      <c r="H34" s="37"/>
      <c r="I34" s="37"/>
      <c r="J34" s="37"/>
      <c r="K34" s="37"/>
      <c r="L34" s="37"/>
      <c r="M34" s="40"/>
    </row>
    <row r="35" spans="1:17" x14ac:dyDescent="0.25">
      <c r="A35" s="35"/>
      <c r="B35" s="202"/>
      <c r="C35" s="202"/>
      <c r="D35" s="208"/>
      <c r="E35" s="212"/>
      <c r="F35" s="208"/>
      <c r="G35" s="37"/>
      <c r="H35" s="37"/>
      <c r="I35" s="37"/>
      <c r="J35" s="37"/>
      <c r="K35" s="37"/>
      <c r="L35" s="37"/>
      <c r="M35" s="40"/>
    </row>
    <row r="36" spans="1:17" x14ac:dyDescent="0.25">
      <c r="A36" s="35"/>
      <c r="B36" s="37" t="s">
        <v>12</v>
      </c>
      <c r="C36" s="37" t="s">
        <v>40</v>
      </c>
      <c r="D36" s="44" t="str">
        <f>IF(D10&gt;0,(D32+D34)*$E$14/100,"")</f>
        <v/>
      </c>
      <c r="E36" s="45" t="str">
        <f t="shared" ref="E36:F36" si="4">IF(E10&gt;0,(E32+E34)*$E$14/100,"")</f>
        <v/>
      </c>
      <c r="F36" s="44" t="str">
        <f t="shared" si="4"/>
        <v/>
      </c>
      <c r="G36" s="37"/>
      <c r="H36" s="37"/>
      <c r="I36" s="37"/>
      <c r="J36" s="37"/>
      <c r="K36" s="37"/>
      <c r="L36" s="37"/>
      <c r="M36" s="40"/>
    </row>
    <row r="37" spans="1:17" ht="15.75" thickBot="1" x14ac:dyDescent="0.3">
      <c r="A37" s="47"/>
      <c r="B37" s="48"/>
      <c r="C37" s="48"/>
      <c r="D37" s="49"/>
      <c r="E37" s="49"/>
      <c r="F37" s="49"/>
      <c r="G37" s="48"/>
      <c r="H37" s="48"/>
      <c r="I37" s="48"/>
      <c r="J37" s="48"/>
      <c r="K37" s="48"/>
      <c r="L37" s="48"/>
      <c r="M37" s="51"/>
    </row>
    <row r="38" spans="1:17" ht="15.75" thickBot="1" x14ac:dyDescent="0.3"/>
    <row r="39" spans="1:17" x14ac:dyDescent="0.25">
      <c r="A39" s="30"/>
      <c r="B39" s="31"/>
      <c r="C39" s="31"/>
      <c r="D39" s="33"/>
      <c r="E39" s="33"/>
      <c r="F39" s="33"/>
      <c r="G39" s="31"/>
      <c r="H39" s="31"/>
      <c r="I39" s="31"/>
      <c r="J39" s="31"/>
      <c r="K39" s="31"/>
      <c r="L39" s="31"/>
      <c r="M39" s="34"/>
    </row>
    <row r="40" spans="1:17" x14ac:dyDescent="0.25">
      <c r="A40" s="35"/>
      <c r="B40" s="36" t="s">
        <v>45</v>
      </c>
      <c r="C40" s="37"/>
      <c r="D40" s="38"/>
      <c r="E40" s="38"/>
      <c r="F40" s="38"/>
      <c r="G40" s="215"/>
      <c r="H40" s="213" t="s">
        <v>77</v>
      </c>
      <c r="I40" s="204"/>
      <c r="J40" s="44" t="str">
        <f>IF(E42&gt;0,E42*E5/1000,"")</f>
        <v/>
      </c>
      <c r="K40" s="206"/>
      <c r="L40" s="206"/>
      <c r="M40" s="40"/>
    </row>
    <row r="41" spans="1:17" x14ac:dyDescent="0.25">
      <c r="A41" s="35"/>
      <c r="B41" s="37"/>
      <c r="C41" s="37"/>
      <c r="D41" s="37"/>
      <c r="E41" s="38"/>
      <c r="F41" s="38"/>
      <c r="G41" s="206"/>
      <c r="H41" s="206"/>
      <c r="I41" s="206"/>
      <c r="J41" s="206"/>
      <c r="K41" s="206"/>
      <c r="L41" s="206"/>
      <c r="M41" s="40"/>
    </row>
    <row r="42" spans="1:17" x14ac:dyDescent="0.25">
      <c r="A42" s="35"/>
      <c r="B42" s="37" t="s">
        <v>13</v>
      </c>
      <c r="C42" s="37" t="s">
        <v>46</v>
      </c>
      <c r="D42" s="38"/>
      <c r="E42" s="54"/>
      <c r="F42" s="38"/>
      <c r="G42" s="215"/>
      <c r="H42" s="41" t="s">
        <v>78</v>
      </c>
      <c r="I42" s="207"/>
      <c r="J42" s="44" t="str">
        <f>IF(AND(E42&gt;0,E44&gt;0,E46&gt;0),J40*1/(1+E44)-J46*E16/100,"")</f>
        <v/>
      </c>
      <c r="K42" s="207"/>
      <c r="L42" s="206"/>
      <c r="M42" s="40"/>
      <c r="O42" s="28"/>
      <c r="P42" s="28"/>
    </row>
    <row r="43" spans="1:17" x14ac:dyDescent="0.25">
      <c r="A43" s="35"/>
      <c r="B43" s="37"/>
      <c r="C43" s="37"/>
      <c r="D43" s="38"/>
      <c r="E43" s="46"/>
      <c r="F43" s="38"/>
      <c r="G43" s="209"/>
      <c r="H43" s="210"/>
      <c r="I43" s="210"/>
      <c r="J43" s="213"/>
      <c r="K43" s="210"/>
      <c r="L43" s="206"/>
      <c r="M43" s="40"/>
      <c r="O43" s="9"/>
      <c r="P43" s="9"/>
      <c r="Q43" s="9"/>
    </row>
    <row r="44" spans="1:17" x14ac:dyDescent="0.25">
      <c r="A44" s="35"/>
      <c r="B44" s="37" t="s">
        <v>14</v>
      </c>
      <c r="C44" s="37" t="s">
        <v>47</v>
      </c>
      <c r="D44" s="38"/>
      <c r="E44" s="55"/>
      <c r="F44" s="38"/>
      <c r="G44" s="215"/>
      <c r="H44" s="41" t="s">
        <v>79</v>
      </c>
      <c r="I44" s="210"/>
      <c r="J44" s="44" t="str">
        <f>IF(AND(E42&gt;0,E44&gt;0,E46&gt;0),J40*E44/(1+E44)-J46*(1-E16/100),"")</f>
        <v/>
      </c>
      <c r="K44" s="210"/>
      <c r="L44" s="206"/>
      <c r="M44" s="40"/>
      <c r="O44" s="9"/>
      <c r="P44" s="9"/>
      <c r="Q44" s="9"/>
    </row>
    <row r="45" spans="1:17" x14ac:dyDescent="0.25">
      <c r="A45" s="35"/>
      <c r="B45" s="37"/>
      <c r="C45" s="37"/>
      <c r="D45" s="38"/>
      <c r="E45" s="46"/>
      <c r="F45" s="38"/>
      <c r="G45" s="209"/>
      <c r="H45" s="210"/>
      <c r="I45" s="210"/>
      <c r="J45" s="213"/>
      <c r="K45" s="207"/>
      <c r="L45" s="206"/>
      <c r="M45" s="40"/>
    </row>
    <row r="46" spans="1:17" x14ac:dyDescent="0.25">
      <c r="A46" s="35"/>
      <c r="B46" s="37" t="s">
        <v>15</v>
      </c>
      <c r="C46" s="37" t="s">
        <v>115</v>
      </c>
      <c r="D46" s="38"/>
      <c r="E46" s="54"/>
      <c r="F46" s="38"/>
      <c r="G46" s="215"/>
      <c r="H46" s="41" t="s">
        <v>80</v>
      </c>
      <c r="I46" s="206"/>
      <c r="J46" s="44" t="str">
        <f>IF(AND(E42&gt;0,E46&gt;0),J40*E46/100,"")</f>
        <v/>
      </c>
      <c r="K46" s="206"/>
      <c r="L46" s="206"/>
      <c r="M46" s="40"/>
    </row>
    <row r="47" spans="1:17" ht="15.75" thickBot="1" x14ac:dyDescent="0.3">
      <c r="A47" s="47"/>
      <c r="B47" s="48"/>
      <c r="C47" s="48"/>
      <c r="D47" s="49"/>
      <c r="E47" s="50"/>
      <c r="F47" s="49"/>
      <c r="G47" s="48"/>
      <c r="H47" s="49"/>
      <c r="I47" s="48"/>
      <c r="J47" s="48"/>
      <c r="K47" s="48"/>
      <c r="L47" s="48"/>
      <c r="M47" s="51"/>
    </row>
    <row r="48" spans="1:17" ht="15.75" thickBot="1" x14ac:dyDescent="0.3">
      <c r="E48" s="8"/>
      <c r="H48" s="6"/>
    </row>
    <row r="49" spans="1:15" x14ac:dyDescent="0.25">
      <c r="A49" s="30"/>
      <c r="B49" s="31"/>
      <c r="C49" s="31"/>
      <c r="D49" s="33"/>
      <c r="E49" s="52"/>
      <c r="F49" s="33"/>
      <c r="G49" s="31"/>
      <c r="H49" s="33"/>
      <c r="I49" s="31"/>
      <c r="J49" s="31"/>
      <c r="K49" s="31"/>
      <c r="L49" s="31"/>
      <c r="M49" s="34"/>
    </row>
    <row r="50" spans="1:15" x14ac:dyDescent="0.25">
      <c r="A50" s="35"/>
      <c r="B50" s="36" t="s">
        <v>48</v>
      </c>
      <c r="C50" s="37"/>
      <c r="D50" s="38" t="s">
        <v>1</v>
      </c>
      <c r="E50" s="39" t="s">
        <v>32</v>
      </c>
      <c r="F50" s="38" t="s">
        <v>2</v>
      </c>
      <c r="G50" s="37"/>
      <c r="H50" s="38" t="s">
        <v>1</v>
      </c>
      <c r="I50" s="39" t="s">
        <v>32</v>
      </c>
      <c r="J50" s="38" t="s">
        <v>2</v>
      </c>
      <c r="K50" s="37"/>
      <c r="L50" s="37"/>
      <c r="M50" s="40"/>
    </row>
    <row r="51" spans="1:15" x14ac:dyDescent="0.25">
      <c r="A51" s="35"/>
      <c r="B51" s="37"/>
      <c r="C51" s="37"/>
      <c r="D51" s="38" t="s">
        <v>31</v>
      </c>
      <c r="E51" s="39" t="s">
        <v>31</v>
      </c>
      <c r="F51" s="38" t="s">
        <v>31</v>
      </c>
      <c r="G51" s="37"/>
      <c r="H51" s="38" t="s">
        <v>31</v>
      </c>
      <c r="I51" s="39" t="s">
        <v>31</v>
      </c>
      <c r="J51" s="38" t="s">
        <v>31</v>
      </c>
      <c r="K51" s="37"/>
      <c r="L51" s="37"/>
      <c r="M51" s="40"/>
    </row>
    <row r="52" spans="1:15" x14ac:dyDescent="0.25">
      <c r="A52" s="35"/>
      <c r="B52" s="37" t="s">
        <v>16</v>
      </c>
      <c r="C52" s="37" t="s">
        <v>81</v>
      </c>
      <c r="D52" s="44" t="str">
        <f>IF(D36="","", D36*(1-$E$26/100)-$J$46)</f>
        <v/>
      </c>
      <c r="E52" s="45" t="str">
        <f>IF(E36="","", E36*(1-$E$26/100)-$J$46)</f>
        <v/>
      </c>
      <c r="F52" s="44" t="str">
        <f>IF(F36="","", F36*(1-$E$26/100)-$J$46)</f>
        <v/>
      </c>
      <c r="G52" s="41" t="s">
        <v>49</v>
      </c>
      <c r="H52" s="61" t="str">
        <f>IF(D10&gt;0,D52/D58,"")</f>
        <v/>
      </c>
      <c r="I52" s="62" t="str">
        <f>IF(E10&gt;0,E52/E58,"")</f>
        <v/>
      </c>
      <c r="J52" s="61" t="str">
        <f>IF(F10&gt;0,F52/F58,"")</f>
        <v/>
      </c>
      <c r="K52" s="37"/>
      <c r="L52" s="37"/>
      <c r="M52" s="40"/>
    </row>
    <row r="53" spans="1:15" x14ac:dyDescent="0.25">
      <c r="A53" s="35"/>
      <c r="B53" s="37"/>
      <c r="C53" s="37"/>
      <c r="D53" s="38"/>
      <c r="E53" s="214"/>
      <c r="F53" s="38"/>
      <c r="G53" s="37"/>
      <c r="H53" s="37"/>
      <c r="I53" s="38"/>
      <c r="J53" s="37"/>
      <c r="K53" s="37"/>
      <c r="L53" s="37"/>
      <c r="M53" s="40"/>
      <c r="O53" s="10"/>
    </row>
    <row r="54" spans="1:15" x14ac:dyDescent="0.25">
      <c r="A54" s="35"/>
      <c r="B54" s="37" t="s">
        <v>17</v>
      </c>
      <c r="C54" s="37" t="s">
        <v>82</v>
      </c>
      <c r="D54" s="44" t="str">
        <f>IF(D32="","",D32*(1-$E$24/100)-$J42)</f>
        <v/>
      </c>
      <c r="E54" s="45" t="str">
        <f>IF(E32="","",E32*(1-$E$24/100)-$J42)</f>
        <v/>
      </c>
      <c r="F54" s="44" t="str">
        <f>IF(F32="","",F32*(1-$E$24/100)-$J42)</f>
        <v/>
      </c>
      <c r="G54" s="41" t="s">
        <v>50</v>
      </c>
      <c r="H54" s="61" t="str">
        <f>IF(D10&gt;0,D54/(D54+D56),"")</f>
        <v/>
      </c>
      <c r="I54" s="62" t="str">
        <f>IF(E10&gt;0,E54/(E54+E56),"")</f>
        <v/>
      </c>
      <c r="J54" s="61" t="str">
        <f>IF(F10&gt;0,F54/(F54+F56),"")</f>
        <v/>
      </c>
      <c r="K54" s="37"/>
      <c r="L54" s="37"/>
      <c r="M54" s="40"/>
    </row>
    <row r="55" spans="1:15" x14ac:dyDescent="0.25">
      <c r="A55" s="35"/>
      <c r="B55" s="37"/>
      <c r="C55" s="37"/>
      <c r="D55" s="38"/>
      <c r="E55" s="214"/>
      <c r="F55" s="38"/>
      <c r="G55" s="37"/>
      <c r="H55" s="38"/>
      <c r="I55" s="37"/>
      <c r="J55" s="37"/>
      <c r="K55" s="37"/>
      <c r="L55" s="37"/>
      <c r="M55" s="40"/>
    </row>
    <row r="56" spans="1:15" x14ac:dyDescent="0.25">
      <c r="A56" s="35"/>
      <c r="B56" s="37" t="s">
        <v>18</v>
      </c>
      <c r="C56" s="37" t="s">
        <v>83</v>
      </c>
      <c r="D56" s="44" t="str">
        <f>IF(D34="","",D34*(1-$E$24/100)-$J44)</f>
        <v/>
      </c>
      <c r="E56" s="45" t="str">
        <f>IF(E34="","",E34*(1-$E$24/100)-$J44)</f>
        <v/>
      </c>
      <c r="F56" s="44" t="str">
        <f>IF(F34="","",F34*(1-$E$24/100)-$J44)</f>
        <v/>
      </c>
      <c r="G56" s="41" t="s">
        <v>51</v>
      </c>
      <c r="H56" s="42" t="str">
        <f>IF(D10&gt;0,D58/E5*1000,"")</f>
        <v/>
      </c>
      <c r="I56" s="43" t="str">
        <f>IF(E10&gt;0,E58/E5*1000,"")</f>
        <v/>
      </c>
      <c r="J56" s="42" t="str">
        <f>IF(F10&gt;0,F58/E5*1000,"")</f>
        <v/>
      </c>
      <c r="K56" s="37"/>
      <c r="L56" s="37"/>
      <c r="M56" s="40"/>
    </row>
    <row r="57" spans="1:15" x14ac:dyDescent="0.25">
      <c r="A57" s="35"/>
      <c r="B57" s="37"/>
      <c r="C57" s="37"/>
      <c r="D57" s="38"/>
      <c r="E57" s="39"/>
      <c r="F57" s="38"/>
      <c r="G57" s="37"/>
      <c r="H57" s="37"/>
      <c r="I57" s="37"/>
      <c r="J57" s="37"/>
      <c r="K57" s="37"/>
      <c r="L57" s="37"/>
      <c r="M57" s="40"/>
    </row>
    <row r="58" spans="1:15" x14ac:dyDescent="0.25">
      <c r="A58" s="35"/>
      <c r="B58" s="37" t="s">
        <v>19</v>
      </c>
      <c r="C58" s="37" t="s">
        <v>84</v>
      </c>
      <c r="D58" s="44" t="str">
        <f>IF(D56="","",D52+D54+D56)</f>
        <v/>
      </c>
      <c r="E58" s="45" t="str">
        <f t="shared" ref="E58:F58" si="5">IF(E56="","",E52+E54+E56)</f>
        <v/>
      </c>
      <c r="F58" s="44" t="str">
        <f t="shared" si="5"/>
        <v/>
      </c>
      <c r="G58" s="215"/>
      <c r="H58" s="215"/>
      <c r="I58" s="215"/>
      <c r="J58" s="215"/>
      <c r="K58" s="37"/>
      <c r="L58" s="37"/>
      <c r="M58" s="40"/>
    </row>
    <row r="59" spans="1:15" ht="15.75" thickBot="1" x14ac:dyDescent="0.3">
      <c r="A59" s="47"/>
      <c r="B59" s="48"/>
      <c r="C59" s="48"/>
      <c r="D59" s="63"/>
      <c r="E59" s="63"/>
      <c r="F59" s="63"/>
      <c r="G59" s="48"/>
      <c r="H59" s="48"/>
      <c r="I59" s="48"/>
      <c r="J59" s="48"/>
      <c r="K59" s="48"/>
      <c r="L59" s="48"/>
      <c r="M59" s="51"/>
    </row>
    <row r="60" spans="1:15" ht="15.75" thickBot="1" x14ac:dyDescent="0.3">
      <c r="D60" s="11"/>
      <c r="E60" s="11"/>
      <c r="F60" s="11"/>
    </row>
    <row r="61" spans="1:15" x14ac:dyDescent="0.25">
      <c r="A61" s="30"/>
      <c r="B61" s="31"/>
      <c r="C61" s="31"/>
      <c r="D61" s="64"/>
      <c r="E61" s="64"/>
      <c r="F61" s="64"/>
      <c r="G61" s="31"/>
      <c r="H61" s="31"/>
      <c r="I61" s="31"/>
      <c r="J61" s="31"/>
      <c r="K61" s="31"/>
      <c r="L61" s="31"/>
      <c r="M61" s="34"/>
    </row>
    <row r="62" spans="1:15" x14ac:dyDescent="0.25">
      <c r="A62" s="35"/>
      <c r="B62" s="36" t="s">
        <v>52</v>
      </c>
      <c r="C62" s="37"/>
      <c r="D62" s="38" t="s">
        <v>1</v>
      </c>
      <c r="E62" s="39" t="s">
        <v>32</v>
      </c>
      <c r="F62" s="38" t="s">
        <v>2</v>
      </c>
      <c r="G62" s="37"/>
      <c r="H62" s="37"/>
      <c r="I62" s="37"/>
      <c r="J62" s="37"/>
      <c r="K62" s="37"/>
      <c r="L62" s="37"/>
      <c r="M62" s="40"/>
    </row>
    <row r="63" spans="1:15" x14ac:dyDescent="0.25">
      <c r="A63" s="35"/>
      <c r="B63" s="37"/>
      <c r="C63" s="37"/>
      <c r="D63" s="38" t="s">
        <v>31</v>
      </c>
      <c r="E63" s="39" t="s">
        <v>31</v>
      </c>
      <c r="F63" s="38" t="s">
        <v>31</v>
      </c>
      <c r="G63" s="37"/>
      <c r="H63" s="37"/>
      <c r="I63" s="37"/>
      <c r="J63" s="37"/>
      <c r="K63" s="37"/>
      <c r="L63" s="37"/>
      <c r="M63" s="40"/>
    </row>
    <row r="64" spans="1:15" x14ac:dyDescent="0.25">
      <c r="A64" s="35"/>
      <c r="B64" s="37" t="s">
        <v>23</v>
      </c>
      <c r="C64" s="37" t="s">
        <v>85</v>
      </c>
      <c r="D64" s="44" t="str">
        <f>IF(D10&gt;0,D56+D54+D52/2,"")</f>
        <v/>
      </c>
      <c r="E64" s="45" t="str">
        <f>IF(E10&gt;0,E56+E54+E52/2,"")</f>
        <v/>
      </c>
      <c r="F64" s="44" t="str">
        <f>IF(F10&gt;0,F56+F54+F52/2,"")</f>
        <v/>
      </c>
      <c r="G64" s="37"/>
      <c r="H64" s="37"/>
      <c r="I64" s="37"/>
      <c r="J64" s="37"/>
      <c r="K64" s="37"/>
      <c r="L64" s="37"/>
      <c r="M64" s="40"/>
    </row>
    <row r="65" spans="1:13" x14ac:dyDescent="0.25">
      <c r="A65" s="35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40"/>
    </row>
    <row r="66" spans="1:13" x14ac:dyDescent="0.25">
      <c r="A66" s="35"/>
      <c r="B66" s="37" t="s">
        <v>24</v>
      </c>
      <c r="C66" s="37" t="s">
        <v>53</v>
      </c>
      <c r="D66" s="37"/>
      <c r="E66" s="56"/>
      <c r="F66" s="37" t="s">
        <v>54</v>
      </c>
      <c r="G66" s="37"/>
      <c r="H66" s="37"/>
      <c r="I66" s="37"/>
      <c r="J66" s="37"/>
      <c r="K66" s="37"/>
      <c r="L66" s="37"/>
      <c r="M66" s="40"/>
    </row>
    <row r="67" spans="1:13" x14ac:dyDescent="0.25">
      <c r="A67" s="35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40"/>
    </row>
    <row r="68" spans="1:13" x14ac:dyDescent="0.25">
      <c r="A68" s="35"/>
      <c r="B68" s="37" t="s">
        <v>25</v>
      </c>
      <c r="C68" s="37" t="s">
        <v>86</v>
      </c>
      <c r="D68" s="44" t="str">
        <f>IF(E66&gt;0,100*D64/E66,"")</f>
        <v/>
      </c>
      <c r="E68" s="45" t="str">
        <f>IF(E66&gt;0,100*E64/E66,"")</f>
        <v/>
      </c>
      <c r="F68" s="44" t="str">
        <f>IF(E66&gt;0,100*F64/E66,"")</f>
        <v/>
      </c>
      <c r="G68" s="37"/>
      <c r="H68" s="37"/>
      <c r="I68" s="37"/>
      <c r="J68" s="37"/>
      <c r="K68" s="37"/>
      <c r="L68" s="37"/>
      <c r="M68" s="40"/>
    </row>
    <row r="69" spans="1:13" ht="15.75" thickBot="1" x14ac:dyDescent="0.3">
      <c r="A69" s="47"/>
      <c r="B69" s="48"/>
      <c r="C69" s="48"/>
      <c r="D69" s="63"/>
      <c r="E69" s="65"/>
      <c r="F69" s="63"/>
      <c r="G69" s="48"/>
      <c r="H69" s="48"/>
      <c r="I69" s="48"/>
      <c r="J69" s="48"/>
      <c r="K69" s="48"/>
      <c r="L69" s="48"/>
      <c r="M69" s="51"/>
    </row>
    <row r="70" spans="1:13" ht="15.75" thickBot="1" x14ac:dyDescent="0.3">
      <c r="D70" s="11"/>
      <c r="E70" s="11"/>
      <c r="F70" s="11"/>
    </row>
    <row r="71" spans="1:13" x14ac:dyDescent="0.25">
      <c r="A71" s="30"/>
      <c r="B71" s="31"/>
      <c r="C71" s="31"/>
      <c r="D71" s="64"/>
      <c r="E71" s="64"/>
      <c r="F71" s="64"/>
      <c r="G71" s="31"/>
      <c r="H71" s="31"/>
      <c r="I71" s="31"/>
      <c r="J71" s="31"/>
      <c r="K71" s="31"/>
      <c r="L71" s="31"/>
      <c r="M71" s="34"/>
    </row>
    <row r="72" spans="1:13" x14ac:dyDescent="0.25">
      <c r="A72" s="35"/>
      <c r="B72" s="36" t="s">
        <v>55</v>
      </c>
      <c r="C72" s="37"/>
      <c r="D72" s="66"/>
      <c r="E72" s="66"/>
      <c r="F72" s="66"/>
      <c r="G72" s="37"/>
      <c r="H72" s="37"/>
      <c r="I72" s="37"/>
      <c r="J72" s="37"/>
      <c r="K72" s="37"/>
      <c r="L72" s="37"/>
      <c r="M72" s="40"/>
    </row>
    <row r="73" spans="1:13" x14ac:dyDescent="0.25">
      <c r="A73" s="35"/>
      <c r="B73" s="37"/>
      <c r="C73" s="37"/>
      <c r="D73" s="66"/>
      <c r="E73" s="66"/>
      <c r="F73" s="66"/>
      <c r="G73" s="37"/>
      <c r="H73" s="37"/>
      <c r="I73" s="37"/>
      <c r="J73" s="37"/>
      <c r="K73" s="37"/>
      <c r="L73" s="37"/>
      <c r="M73" s="40"/>
    </row>
    <row r="74" spans="1:13" x14ac:dyDescent="0.25">
      <c r="A74" s="35"/>
      <c r="B74" s="37" t="s">
        <v>26</v>
      </c>
      <c r="C74" s="37" t="s">
        <v>56</v>
      </c>
      <c r="D74" s="66"/>
      <c r="E74" s="69"/>
      <c r="F74" s="66"/>
      <c r="G74" s="37"/>
      <c r="H74" s="37"/>
      <c r="I74" s="37"/>
      <c r="J74" s="37"/>
      <c r="K74" s="37"/>
      <c r="L74" s="37"/>
      <c r="M74" s="40"/>
    </row>
    <row r="75" spans="1:13" x14ac:dyDescent="0.25">
      <c r="A75" s="35"/>
      <c r="B75" s="37"/>
      <c r="C75" s="37"/>
      <c r="D75" s="66"/>
      <c r="E75" s="66"/>
      <c r="F75" s="66"/>
      <c r="G75" s="37"/>
      <c r="H75" s="37"/>
      <c r="I75" s="37"/>
      <c r="J75" s="37"/>
      <c r="K75" s="37"/>
      <c r="L75" s="37"/>
      <c r="M75" s="40"/>
    </row>
    <row r="76" spans="1:13" x14ac:dyDescent="0.25">
      <c r="A76" s="35"/>
      <c r="B76" s="37" t="s">
        <v>27</v>
      </c>
      <c r="C76" s="37" t="s">
        <v>57</v>
      </c>
      <c r="D76" s="66"/>
      <c r="E76" s="45" t="str">
        <f>IF(E78&gt;0,E74/E78*100,"")</f>
        <v/>
      </c>
      <c r="F76" s="66"/>
      <c r="G76" s="37"/>
      <c r="H76" s="37"/>
      <c r="I76" s="37"/>
      <c r="J76" s="37"/>
      <c r="K76" s="37"/>
      <c r="L76" s="37"/>
      <c r="M76" s="40"/>
    </row>
    <row r="77" spans="1:13" x14ac:dyDescent="0.25">
      <c r="A77" s="35"/>
      <c r="B77" s="37"/>
      <c r="C77" s="37"/>
      <c r="D77" s="66"/>
      <c r="E77" s="66"/>
      <c r="F77" s="66"/>
      <c r="G77" s="37"/>
      <c r="H77" s="37"/>
      <c r="I77" s="37"/>
      <c r="J77" s="37"/>
      <c r="K77" s="37"/>
      <c r="L77" s="37"/>
      <c r="M77" s="40"/>
    </row>
    <row r="78" spans="1:13" x14ac:dyDescent="0.25">
      <c r="A78" s="35"/>
      <c r="B78" s="37" t="s">
        <v>28</v>
      </c>
      <c r="C78" s="37" t="s">
        <v>58</v>
      </c>
      <c r="D78" s="67"/>
      <c r="E78" s="69"/>
      <c r="F78" s="67"/>
      <c r="G78" s="37"/>
      <c r="H78" s="37"/>
      <c r="I78" s="37"/>
      <c r="J78" s="37"/>
      <c r="K78" s="37"/>
      <c r="L78" s="37"/>
      <c r="M78" s="40"/>
    </row>
    <row r="79" spans="1:13" ht="15.75" thickBot="1" x14ac:dyDescent="0.3">
      <c r="A79" s="47"/>
      <c r="B79" s="48"/>
      <c r="C79" s="48"/>
      <c r="D79" s="68"/>
      <c r="E79" s="68"/>
      <c r="F79" s="68"/>
      <c r="G79" s="48"/>
      <c r="H79" s="48"/>
      <c r="I79" s="48"/>
      <c r="J79" s="48"/>
      <c r="K79" s="48"/>
      <c r="L79" s="48"/>
      <c r="M79" s="51"/>
    </row>
    <row r="80" spans="1:13" x14ac:dyDescent="0.25">
      <c r="D80" s="12"/>
      <c r="E80" s="12"/>
      <c r="F80" s="12"/>
    </row>
    <row r="81" spans="2:6" x14ac:dyDescent="0.25">
      <c r="D81" s="12"/>
      <c r="E81" s="12"/>
      <c r="F81" s="12"/>
    </row>
    <row r="82" spans="2:6" x14ac:dyDescent="0.25">
      <c r="B82" s="13" t="s">
        <v>59</v>
      </c>
      <c r="D82" s="12"/>
      <c r="E82" s="12"/>
      <c r="F82" s="12"/>
    </row>
    <row r="83" spans="2:6" x14ac:dyDescent="0.25">
      <c r="D83" s="12"/>
      <c r="E83" s="12"/>
      <c r="F83" s="12"/>
    </row>
    <row r="84" spans="2:6" x14ac:dyDescent="0.25">
      <c r="B84" s="71"/>
      <c r="C84" s="14" t="s">
        <v>60</v>
      </c>
      <c r="D84" s="2"/>
      <c r="E84" s="2"/>
      <c r="F84" s="2"/>
    </row>
    <row r="85" spans="2:6" x14ac:dyDescent="0.25">
      <c r="B85" s="70"/>
      <c r="C85" s="14" t="s">
        <v>61</v>
      </c>
      <c r="D85" s="2"/>
      <c r="E85" s="2"/>
      <c r="F85" s="2"/>
    </row>
    <row r="86" spans="2:6" x14ac:dyDescent="0.25">
      <c r="D86" s="12"/>
      <c r="E86" s="12"/>
      <c r="F86" s="12"/>
    </row>
    <row r="87" spans="2:6" x14ac:dyDescent="0.25">
      <c r="B87" s="2" t="s">
        <v>20</v>
      </c>
      <c r="C87" s="2" t="s">
        <v>118</v>
      </c>
      <c r="D87" s="11"/>
      <c r="E87" s="11"/>
      <c r="F87" s="11"/>
    </row>
    <row r="88" spans="2:6" x14ac:dyDescent="0.25">
      <c r="B88" s="2" t="s">
        <v>21</v>
      </c>
      <c r="C88" s="2" t="s">
        <v>63</v>
      </c>
      <c r="D88" s="11"/>
      <c r="E88" s="11"/>
      <c r="F88" s="11"/>
    </row>
    <row r="89" spans="2:6" x14ac:dyDescent="0.25">
      <c r="C89" s="16" t="s">
        <v>64</v>
      </c>
      <c r="D89" s="11"/>
      <c r="E89" s="11"/>
      <c r="F89" s="11"/>
    </row>
    <row r="90" spans="2:6" x14ac:dyDescent="0.25">
      <c r="C90" s="16" t="s">
        <v>65</v>
      </c>
      <c r="D90" s="11"/>
      <c r="E90" s="11"/>
      <c r="F90" s="11"/>
    </row>
    <row r="91" spans="2:6" x14ac:dyDescent="0.25">
      <c r="B91" s="16" t="s">
        <v>4</v>
      </c>
      <c r="C91" s="16" t="s">
        <v>66</v>
      </c>
      <c r="D91" s="2"/>
      <c r="E91" s="2"/>
      <c r="F91" s="2"/>
    </row>
    <row r="92" spans="2:6" x14ac:dyDescent="0.25">
      <c r="B92" s="16" t="s">
        <v>5</v>
      </c>
      <c r="C92" s="16" t="s">
        <v>67</v>
      </c>
    </row>
    <row r="93" spans="2:6" x14ac:dyDescent="0.25">
      <c r="B93" s="16" t="s">
        <v>6</v>
      </c>
      <c r="C93" s="16" t="s">
        <v>68</v>
      </c>
    </row>
    <row r="94" spans="2:6" x14ac:dyDescent="0.25">
      <c r="B94" s="16" t="s">
        <v>7</v>
      </c>
      <c r="C94" s="16" t="s">
        <v>69</v>
      </c>
      <c r="D94" s="16"/>
      <c r="E94" s="2"/>
      <c r="F94" s="2"/>
    </row>
    <row r="95" spans="2:6" x14ac:dyDescent="0.25">
      <c r="B95" s="16"/>
      <c r="C95" s="16" t="s">
        <v>72</v>
      </c>
      <c r="D95" s="16"/>
      <c r="E95" s="2"/>
      <c r="F95" s="2"/>
    </row>
    <row r="96" spans="2:6" x14ac:dyDescent="0.25">
      <c r="B96" s="16" t="s">
        <v>8</v>
      </c>
      <c r="C96" s="16" t="s">
        <v>70</v>
      </c>
      <c r="D96" s="16"/>
      <c r="E96" s="2"/>
      <c r="F96" s="2"/>
    </row>
    <row r="97" spans="2:6" x14ac:dyDescent="0.25">
      <c r="B97" s="16"/>
      <c r="C97" s="16" t="s">
        <v>71</v>
      </c>
      <c r="D97" s="16"/>
      <c r="E97" s="2"/>
      <c r="F97" s="2"/>
    </row>
    <row r="98" spans="2:6" x14ac:dyDescent="0.25">
      <c r="B98" s="16" t="s">
        <v>9</v>
      </c>
      <c r="C98" s="16" t="s">
        <v>73</v>
      </c>
      <c r="D98" s="16"/>
      <c r="E98" s="2"/>
      <c r="F98" s="2"/>
    </row>
    <row r="99" spans="2:6" x14ac:dyDescent="0.25">
      <c r="B99" s="16"/>
      <c r="C99" s="16" t="s">
        <v>71</v>
      </c>
      <c r="D99" s="16"/>
      <c r="E99" s="2"/>
      <c r="F99" s="2"/>
    </row>
    <row r="100" spans="2:6" x14ac:dyDescent="0.25">
      <c r="B100" s="16" t="s">
        <v>10</v>
      </c>
      <c r="C100" s="16" t="s">
        <v>88</v>
      </c>
      <c r="D100" s="16"/>
      <c r="E100" s="2"/>
      <c r="F100" s="2"/>
    </row>
    <row r="101" spans="2:6" x14ac:dyDescent="0.25">
      <c r="B101" s="16"/>
      <c r="C101" s="16" t="s">
        <v>89</v>
      </c>
      <c r="D101" s="16"/>
      <c r="E101" s="2"/>
      <c r="F101" s="2"/>
    </row>
    <row r="102" spans="2:6" x14ac:dyDescent="0.25">
      <c r="B102" s="16" t="s">
        <v>11</v>
      </c>
      <c r="C102" s="16" t="s">
        <v>90</v>
      </c>
      <c r="D102" s="16"/>
      <c r="E102" s="2"/>
      <c r="F102" s="2"/>
    </row>
    <row r="103" spans="2:6" x14ac:dyDescent="0.25">
      <c r="B103" s="16"/>
      <c r="C103" s="16" t="s">
        <v>89</v>
      </c>
      <c r="D103" s="16"/>
      <c r="E103" s="2"/>
      <c r="F103" s="2"/>
    </row>
    <row r="104" spans="2:6" x14ac:dyDescent="0.25">
      <c r="B104" s="16" t="s">
        <v>12</v>
      </c>
      <c r="C104" s="16" t="s">
        <v>91</v>
      </c>
      <c r="D104" s="16"/>
      <c r="E104" s="2"/>
      <c r="F104" s="2"/>
    </row>
    <row r="105" spans="2:6" x14ac:dyDescent="0.25">
      <c r="B105" s="16"/>
      <c r="C105" s="16" t="s">
        <v>89</v>
      </c>
      <c r="D105" s="16"/>
      <c r="E105" s="2"/>
      <c r="F105" s="2"/>
    </row>
    <row r="106" spans="2:6" x14ac:dyDescent="0.25">
      <c r="B106" s="16" t="s">
        <v>13</v>
      </c>
      <c r="C106" s="16" t="s">
        <v>93</v>
      </c>
      <c r="D106" s="16"/>
      <c r="E106" s="2"/>
      <c r="F106" s="2"/>
    </row>
    <row r="107" spans="2:6" x14ac:dyDescent="0.25">
      <c r="B107" s="16"/>
      <c r="C107" s="16" t="s">
        <v>92</v>
      </c>
      <c r="D107" s="16"/>
      <c r="E107" s="2"/>
      <c r="F107" s="2"/>
    </row>
    <row r="108" spans="2:6" x14ac:dyDescent="0.25">
      <c r="B108" s="16" t="s">
        <v>14</v>
      </c>
      <c r="C108" s="16" t="s">
        <v>119</v>
      </c>
      <c r="D108" s="16"/>
      <c r="E108" s="2"/>
      <c r="F108" s="2"/>
    </row>
    <row r="109" spans="2:6" x14ac:dyDescent="0.25">
      <c r="B109" s="16"/>
      <c r="C109" s="16" t="s">
        <v>95</v>
      </c>
      <c r="D109" s="16"/>
      <c r="E109" s="2"/>
      <c r="F109" s="2"/>
    </row>
    <row r="110" spans="2:6" x14ac:dyDescent="0.25">
      <c r="B110" s="16" t="s">
        <v>15</v>
      </c>
      <c r="C110" s="16" t="s">
        <v>120</v>
      </c>
      <c r="D110" s="16"/>
      <c r="E110" s="2"/>
      <c r="F110" s="2"/>
    </row>
    <row r="111" spans="2:6" x14ac:dyDescent="0.25">
      <c r="B111" s="16"/>
      <c r="C111" s="16" t="s">
        <v>121</v>
      </c>
      <c r="D111" s="16"/>
      <c r="E111" s="2"/>
      <c r="F111" s="2"/>
    </row>
    <row r="112" spans="2:6" x14ac:dyDescent="0.25">
      <c r="B112" s="16" t="s">
        <v>16</v>
      </c>
      <c r="C112" s="16" t="s">
        <v>98</v>
      </c>
      <c r="D112" s="16"/>
      <c r="E112" s="2"/>
      <c r="F112" s="2"/>
    </row>
    <row r="113" spans="2:6" x14ac:dyDescent="0.25">
      <c r="B113" s="16" t="s">
        <v>17</v>
      </c>
      <c r="C113" s="16" t="s">
        <v>100</v>
      </c>
      <c r="D113" s="16"/>
      <c r="E113" s="2"/>
      <c r="F113" s="2"/>
    </row>
    <row r="114" spans="2:6" x14ac:dyDescent="0.25">
      <c r="B114" s="16" t="s">
        <v>18</v>
      </c>
      <c r="C114" s="16" t="s">
        <v>99</v>
      </c>
      <c r="D114" s="16"/>
      <c r="E114" s="2"/>
      <c r="F114" s="2"/>
    </row>
    <row r="115" spans="2:6" x14ac:dyDescent="0.25">
      <c r="B115" s="16" t="s">
        <v>19</v>
      </c>
      <c r="C115" s="16" t="s">
        <v>101</v>
      </c>
      <c r="D115" s="16"/>
      <c r="E115" s="2"/>
      <c r="F115" s="2"/>
    </row>
    <row r="116" spans="2:6" x14ac:dyDescent="0.25">
      <c r="B116" s="16" t="s">
        <v>23</v>
      </c>
      <c r="C116" s="16" t="s">
        <v>102</v>
      </c>
      <c r="D116" s="16"/>
      <c r="E116" s="2"/>
      <c r="F116" s="2"/>
    </row>
    <row r="117" spans="2:6" x14ac:dyDescent="0.25">
      <c r="B117" s="16" t="s">
        <v>24</v>
      </c>
      <c r="C117" s="16" t="s">
        <v>103</v>
      </c>
      <c r="D117" s="16"/>
      <c r="E117" s="2"/>
      <c r="F117" s="2"/>
    </row>
    <row r="118" spans="2:6" x14ac:dyDescent="0.25">
      <c r="B118" s="16" t="s">
        <v>25</v>
      </c>
      <c r="C118" s="16" t="s">
        <v>104</v>
      </c>
      <c r="D118" s="16"/>
      <c r="E118" s="2"/>
      <c r="F118" s="2"/>
    </row>
    <row r="119" spans="2:6" x14ac:dyDescent="0.25">
      <c r="B119" s="16" t="s">
        <v>26</v>
      </c>
      <c r="C119" s="16" t="s">
        <v>105</v>
      </c>
      <c r="D119" s="16"/>
      <c r="E119" s="2"/>
      <c r="F119" s="2"/>
    </row>
    <row r="120" spans="2:6" x14ac:dyDescent="0.25">
      <c r="C120" s="16" t="s">
        <v>106</v>
      </c>
      <c r="D120" s="16"/>
      <c r="E120" s="2"/>
      <c r="F120" s="2"/>
    </row>
    <row r="121" spans="2:6" x14ac:dyDescent="0.25">
      <c r="B121" s="16" t="s">
        <v>27</v>
      </c>
      <c r="C121" s="16" t="s">
        <v>108</v>
      </c>
      <c r="D121" s="16"/>
      <c r="E121" s="2"/>
      <c r="F121" s="2"/>
    </row>
    <row r="122" spans="2:6" x14ac:dyDescent="0.25">
      <c r="C122" s="16" t="s">
        <v>109</v>
      </c>
      <c r="D122" s="16"/>
      <c r="E122" s="2"/>
      <c r="F122" s="2"/>
    </row>
    <row r="123" spans="2:6" x14ac:dyDescent="0.25">
      <c r="B123" s="16" t="s">
        <v>28</v>
      </c>
      <c r="C123" s="16" t="s">
        <v>107</v>
      </c>
      <c r="D123" s="16"/>
      <c r="E123" s="2"/>
      <c r="F123" s="2"/>
    </row>
    <row r="124" spans="2:6" x14ac:dyDescent="0.25">
      <c r="B124" s="16"/>
      <c r="C124" s="16"/>
      <c r="D124" s="16"/>
      <c r="E124" s="2"/>
      <c r="F124" s="2"/>
    </row>
    <row r="125" spans="2:6" x14ac:dyDescent="0.25">
      <c r="B125" s="16"/>
      <c r="C125" s="16"/>
      <c r="D125" s="16"/>
      <c r="E125" s="2"/>
      <c r="F125" s="2"/>
    </row>
    <row r="126" spans="2:6" x14ac:dyDescent="0.25">
      <c r="B126" s="17" t="s">
        <v>110</v>
      </c>
      <c r="D126" s="2"/>
      <c r="E126" s="2"/>
      <c r="F126" s="2"/>
    </row>
    <row r="127" spans="2:6" x14ac:dyDescent="0.25">
      <c r="B127" s="2" t="s">
        <v>111</v>
      </c>
      <c r="D127" s="2"/>
      <c r="E127" s="2"/>
      <c r="F127" s="2"/>
    </row>
    <row r="128" spans="2:6" x14ac:dyDescent="0.25">
      <c r="B128" s="2" t="s">
        <v>112</v>
      </c>
      <c r="D128" s="2"/>
      <c r="E128" s="2"/>
      <c r="F128" s="2"/>
    </row>
    <row r="129" spans="2:6" x14ac:dyDescent="0.25">
      <c r="B129" s="2" t="s">
        <v>113</v>
      </c>
      <c r="D129" s="2"/>
      <c r="E129" s="2"/>
      <c r="F129" s="2"/>
    </row>
    <row r="130" spans="2:6" x14ac:dyDescent="0.25">
      <c r="B130" s="2" t="s">
        <v>114</v>
      </c>
      <c r="D130" s="2"/>
      <c r="E130" s="2"/>
      <c r="F130" s="2"/>
    </row>
    <row r="131" spans="2:6" x14ac:dyDescent="0.25">
      <c r="B131" s="2" t="s">
        <v>122</v>
      </c>
      <c r="D131" s="2"/>
      <c r="E131" s="2"/>
      <c r="F131" s="2"/>
    </row>
    <row r="132" spans="2:6" x14ac:dyDescent="0.25">
      <c r="B132" s="2" t="s">
        <v>123</v>
      </c>
      <c r="D132" s="2"/>
      <c r="E132" s="2"/>
      <c r="F132" s="2"/>
    </row>
    <row r="133" spans="2:6" x14ac:dyDescent="0.25">
      <c r="B133" s="2" t="s">
        <v>124</v>
      </c>
      <c r="D133" s="2"/>
      <c r="E133" s="2"/>
      <c r="F133" s="2"/>
    </row>
    <row r="134" spans="2:6" x14ac:dyDescent="0.25">
      <c r="B134" s="2" t="s">
        <v>125</v>
      </c>
      <c r="D134" s="2"/>
      <c r="E134" s="2"/>
      <c r="F134" s="2"/>
    </row>
    <row r="135" spans="2:6" x14ac:dyDescent="0.25">
      <c r="D135" s="2"/>
      <c r="E135" s="2"/>
      <c r="F135" s="2"/>
    </row>
    <row r="137" spans="2:6" x14ac:dyDescent="0.25">
      <c r="C137" s="18"/>
    </row>
  </sheetData>
  <mergeCells count="1">
    <mergeCell ref="B3:C3"/>
  </mergeCells>
  <pageMargins left="0.59055118110236227" right="0.19685039370078741" top="0.59055118110236227" bottom="0.39370078740157483" header="0.31496062992125984" footer="0.31496062992125984"/>
  <pageSetup paperSize="9" scale="54" orientation="portrait" r:id="rId1"/>
  <rowBreaks count="1" manualBreakCount="1">
    <brk id="7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37"/>
  <sheetViews>
    <sheetView showGridLines="0" zoomScaleNormal="100" workbookViewId="0">
      <selection activeCell="B3" sqref="B3:C3"/>
    </sheetView>
  </sheetViews>
  <sheetFormatPr defaultColWidth="9.140625" defaultRowHeight="15" x14ac:dyDescent="0.25"/>
  <cols>
    <col min="1" max="1" width="2.7109375" style="2" customWidth="1"/>
    <col min="2" max="2" width="4.7109375" style="2" customWidth="1"/>
    <col min="3" max="3" width="59.7109375" style="2" customWidth="1"/>
    <col min="4" max="5" width="9" style="28" customWidth="1"/>
    <col min="6" max="6" width="8.85546875" style="28" customWidth="1"/>
    <col min="7" max="7" width="30.7109375" style="2" customWidth="1"/>
    <col min="8" max="12" width="9" style="2" customWidth="1"/>
    <col min="13" max="13" width="2.7109375" style="2" customWidth="1"/>
    <col min="14" max="16384" width="9.140625" style="2"/>
  </cols>
  <sheetData>
    <row r="2" spans="1:15" x14ac:dyDescent="0.25">
      <c r="B2" s="1" t="s">
        <v>117</v>
      </c>
    </row>
    <row r="3" spans="1:15" x14ac:dyDescent="0.25">
      <c r="B3" s="217"/>
      <c r="C3" s="218"/>
    </row>
    <row r="5" spans="1:15" x14ac:dyDescent="0.25">
      <c r="B5" s="2" t="s">
        <v>0</v>
      </c>
      <c r="C5" s="2" t="s">
        <v>30</v>
      </c>
      <c r="D5" s="2"/>
      <c r="E5" s="4"/>
    </row>
    <row r="6" spans="1:15" ht="15.95" thickBot="1" x14ac:dyDescent="0.3">
      <c r="D6" s="2"/>
      <c r="E6" s="5"/>
    </row>
    <row r="7" spans="1:15" x14ac:dyDescent="0.25">
      <c r="A7" s="30"/>
      <c r="B7" s="31"/>
      <c r="C7" s="31"/>
      <c r="D7" s="31"/>
      <c r="E7" s="32"/>
      <c r="F7" s="33"/>
      <c r="G7" s="31"/>
      <c r="H7" s="31"/>
      <c r="I7" s="31"/>
      <c r="J7" s="31"/>
      <c r="K7" s="31"/>
      <c r="L7" s="31"/>
      <c r="M7" s="34"/>
    </row>
    <row r="8" spans="1:15" x14ac:dyDescent="0.25">
      <c r="A8" s="35"/>
      <c r="B8" s="36" t="s">
        <v>33</v>
      </c>
      <c r="C8" s="37"/>
      <c r="D8" s="38" t="s">
        <v>1</v>
      </c>
      <c r="E8" s="39" t="s">
        <v>32</v>
      </c>
      <c r="F8" s="38" t="s">
        <v>2</v>
      </c>
      <c r="G8" s="37"/>
      <c r="H8" s="38" t="s">
        <v>1</v>
      </c>
      <c r="I8" s="39" t="s">
        <v>32</v>
      </c>
      <c r="J8" s="38" t="s">
        <v>2</v>
      </c>
      <c r="K8" s="37"/>
      <c r="L8" s="37"/>
      <c r="M8" s="40"/>
    </row>
    <row r="9" spans="1:15" x14ac:dyDescent="0.25">
      <c r="A9" s="35"/>
      <c r="B9" s="37"/>
      <c r="C9" s="37"/>
      <c r="D9" s="38" t="s">
        <v>31</v>
      </c>
      <c r="E9" s="39" t="s">
        <v>31</v>
      </c>
      <c r="F9" s="38" t="s">
        <v>31</v>
      </c>
      <c r="G9" s="37"/>
      <c r="H9" s="38" t="s">
        <v>31</v>
      </c>
      <c r="I9" s="39" t="s">
        <v>31</v>
      </c>
      <c r="J9" s="38" t="s">
        <v>31</v>
      </c>
      <c r="K9" s="37"/>
      <c r="L9" s="37"/>
      <c r="M9" s="40"/>
    </row>
    <row r="10" spans="1:15" x14ac:dyDescent="0.25">
      <c r="A10" s="35"/>
      <c r="B10" s="37" t="s">
        <v>3</v>
      </c>
      <c r="C10" s="37" t="s">
        <v>87</v>
      </c>
      <c r="D10" s="57"/>
      <c r="E10" s="58"/>
      <c r="F10" s="57"/>
      <c r="G10" s="41" t="s">
        <v>116</v>
      </c>
      <c r="H10" s="42" t="str">
        <f>IF(D10&gt;0,D10/E5*1000,"")</f>
        <v/>
      </c>
      <c r="I10" s="43" t="str">
        <f>IF(E10&gt;0,E10/E5*1000,"")</f>
        <v/>
      </c>
      <c r="J10" s="42" t="str">
        <f>IF(F10&gt;0,F10/E5*1000,"")</f>
        <v/>
      </c>
      <c r="K10" s="37"/>
      <c r="L10" s="37"/>
      <c r="M10" s="40"/>
    </row>
    <row r="11" spans="1:15" x14ac:dyDescent="0.25">
      <c r="A11" s="35"/>
      <c r="B11" s="37"/>
      <c r="C11" s="37"/>
      <c r="D11" s="38"/>
      <c r="E11" s="38"/>
      <c r="F11" s="38"/>
      <c r="G11" s="37"/>
      <c r="H11" s="37"/>
      <c r="I11" s="37"/>
      <c r="J11" s="37"/>
      <c r="K11" s="37"/>
      <c r="L11" s="37"/>
      <c r="M11" s="40"/>
      <c r="O11" s="7"/>
    </row>
    <row r="12" spans="1:15" x14ac:dyDescent="0.25">
      <c r="A12" s="35"/>
      <c r="B12" s="37" t="s">
        <v>4</v>
      </c>
      <c r="C12" s="37" t="s">
        <v>34</v>
      </c>
      <c r="D12" s="38"/>
      <c r="E12" s="59"/>
      <c r="F12" s="38"/>
      <c r="G12" s="37"/>
      <c r="H12" s="38"/>
      <c r="I12" s="39"/>
      <c r="J12" s="38"/>
      <c r="K12" s="37"/>
      <c r="L12" s="37"/>
      <c r="M12" s="40"/>
    </row>
    <row r="13" spans="1:15" x14ac:dyDescent="0.25">
      <c r="A13" s="35"/>
      <c r="B13" s="37"/>
      <c r="C13" s="37"/>
      <c r="D13" s="38"/>
      <c r="E13" s="38"/>
      <c r="F13" s="38"/>
      <c r="G13" s="37"/>
      <c r="H13" s="38"/>
      <c r="I13" s="39"/>
      <c r="J13" s="38"/>
      <c r="K13" s="37"/>
      <c r="L13" s="37"/>
      <c r="M13" s="40"/>
    </row>
    <row r="14" spans="1:15" x14ac:dyDescent="0.25">
      <c r="A14" s="35"/>
      <c r="B14" s="37" t="s">
        <v>5</v>
      </c>
      <c r="C14" s="37" t="s">
        <v>43</v>
      </c>
      <c r="D14" s="38"/>
      <c r="E14" s="60"/>
      <c r="F14" s="38"/>
      <c r="G14" s="206"/>
      <c r="H14" s="66"/>
      <c r="I14" s="205"/>
      <c r="J14" s="66"/>
      <c r="K14" s="37"/>
      <c r="L14" s="37"/>
      <c r="M14" s="40"/>
    </row>
    <row r="15" spans="1:15" x14ac:dyDescent="0.25">
      <c r="A15" s="35"/>
      <c r="B15" s="37"/>
      <c r="C15" s="37"/>
      <c r="D15" s="38"/>
      <c r="E15" s="46"/>
      <c r="F15" s="38"/>
      <c r="G15" s="37"/>
      <c r="H15" s="37"/>
      <c r="I15" s="37"/>
      <c r="J15" s="37"/>
      <c r="K15" s="37"/>
      <c r="L15" s="37"/>
      <c r="M15" s="40"/>
    </row>
    <row r="16" spans="1:15" x14ac:dyDescent="0.25">
      <c r="A16" s="35"/>
      <c r="B16" s="37" t="s">
        <v>6</v>
      </c>
      <c r="C16" s="37" t="s">
        <v>44</v>
      </c>
      <c r="D16" s="38"/>
      <c r="E16" s="60"/>
      <c r="F16" s="38"/>
      <c r="G16" s="37"/>
      <c r="H16" s="37"/>
      <c r="I16" s="37"/>
      <c r="J16" s="37"/>
      <c r="K16" s="37"/>
      <c r="L16" s="37"/>
      <c r="M16" s="40"/>
    </row>
    <row r="17" spans="1:13" ht="15.95" thickBot="1" x14ac:dyDescent="0.3">
      <c r="A17" s="47"/>
      <c r="B17" s="48"/>
      <c r="C17" s="48"/>
      <c r="D17" s="49"/>
      <c r="E17" s="50"/>
      <c r="F17" s="49"/>
      <c r="G17" s="48"/>
      <c r="H17" s="48"/>
      <c r="I17" s="48"/>
      <c r="J17" s="48"/>
      <c r="K17" s="48"/>
      <c r="L17" s="48"/>
      <c r="M17" s="51"/>
    </row>
    <row r="18" spans="1:13" ht="15.95" thickBot="1" x14ac:dyDescent="0.3">
      <c r="E18" s="8"/>
    </row>
    <row r="19" spans="1:13" x14ac:dyDescent="0.25">
      <c r="A19" s="30"/>
      <c r="B19" s="31"/>
      <c r="C19" s="31"/>
      <c r="D19" s="33"/>
      <c r="E19" s="52"/>
      <c r="F19" s="33"/>
      <c r="G19" s="31"/>
      <c r="H19" s="31"/>
      <c r="I19" s="31"/>
      <c r="J19" s="31"/>
      <c r="K19" s="31"/>
      <c r="L19" s="31"/>
      <c r="M19" s="34"/>
    </row>
    <row r="20" spans="1:13" x14ac:dyDescent="0.25">
      <c r="A20" s="35"/>
      <c r="B20" s="36" t="s">
        <v>35</v>
      </c>
      <c r="C20" s="37"/>
      <c r="D20" s="38"/>
      <c r="E20" s="46"/>
      <c r="F20" s="38"/>
      <c r="G20" s="37"/>
      <c r="H20" s="37"/>
      <c r="I20" s="37"/>
      <c r="J20" s="38" t="s">
        <v>1</v>
      </c>
      <c r="K20" s="39" t="s">
        <v>32</v>
      </c>
      <c r="L20" s="38" t="s">
        <v>2</v>
      </c>
      <c r="M20" s="40"/>
    </row>
    <row r="21" spans="1:13" x14ac:dyDescent="0.25">
      <c r="A21" s="35"/>
      <c r="B21" s="37"/>
      <c r="C21" s="37"/>
      <c r="D21" s="38"/>
      <c r="E21" s="38"/>
      <c r="F21" s="38"/>
      <c r="G21" s="37"/>
      <c r="H21" s="37"/>
      <c r="I21" s="37"/>
      <c r="J21" s="38" t="s">
        <v>31</v>
      </c>
      <c r="K21" s="39" t="s">
        <v>31</v>
      </c>
      <c r="L21" s="38" t="s">
        <v>31</v>
      </c>
      <c r="M21" s="40"/>
    </row>
    <row r="22" spans="1:13" x14ac:dyDescent="0.25">
      <c r="A22" s="35"/>
      <c r="B22" s="37" t="s">
        <v>7</v>
      </c>
      <c r="C22" s="37" t="s">
        <v>36</v>
      </c>
      <c r="D22" s="38"/>
      <c r="E22" s="60"/>
      <c r="F22" s="38"/>
      <c r="G22" s="37" t="s">
        <v>74</v>
      </c>
      <c r="H22" s="37"/>
      <c r="I22" s="37"/>
      <c r="J22" s="44" t="str">
        <f>IF(D10&gt;0,D10*$E22*0.01,"")</f>
        <v/>
      </c>
      <c r="K22" s="45" t="str">
        <f>IF(E10&gt;0,E10*$E22*0.01,"")</f>
        <v/>
      </c>
      <c r="L22" s="44" t="str">
        <f>IF(F10&gt;0,F10*$E22*0.01,"")</f>
        <v/>
      </c>
      <c r="M22" s="40"/>
    </row>
    <row r="23" spans="1:13" x14ac:dyDescent="0.25">
      <c r="A23" s="35"/>
      <c r="B23" s="37"/>
      <c r="C23" s="37"/>
      <c r="D23" s="38"/>
      <c r="E23" s="38"/>
      <c r="F23" s="38"/>
      <c r="G23" s="37"/>
      <c r="H23" s="53"/>
      <c r="I23" s="37"/>
      <c r="J23" s="202"/>
      <c r="K23" s="203"/>
      <c r="L23" s="202"/>
      <c r="M23" s="40"/>
    </row>
    <row r="24" spans="1:13" x14ac:dyDescent="0.25">
      <c r="A24" s="35"/>
      <c r="B24" s="37" t="s">
        <v>8</v>
      </c>
      <c r="C24" s="37" t="s">
        <v>37</v>
      </c>
      <c r="D24" s="204"/>
      <c r="E24" s="60"/>
      <c r="F24" s="204"/>
      <c r="G24" s="37" t="s">
        <v>75</v>
      </c>
      <c r="H24" s="37"/>
      <c r="I24" s="37"/>
      <c r="J24" s="44" t="str">
        <f>IF(D10&gt;0,(D32+D34)*$E$24/100,"")</f>
        <v/>
      </c>
      <c r="K24" s="45" t="str">
        <f t="shared" ref="K24:L24" si="0">IF(E10&gt;0,(E32+E34)*$E$24/100,"")</f>
        <v/>
      </c>
      <c r="L24" s="44" t="str">
        <f t="shared" si="0"/>
        <v/>
      </c>
      <c r="M24" s="40"/>
    </row>
    <row r="25" spans="1:13" x14ac:dyDescent="0.25">
      <c r="A25" s="35"/>
      <c r="B25" s="37"/>
      <c r="C25" s="37"/>
      <c r="D25" s="38"/>
      <c r="E25" s="38"/>
      <c r="F25" s="38"/>
      <c r="G25" s="37"/>
      <c r="H25" s="37"/>
      <c r="I25" s="37"/>
      <c r="J25" s="202"/>
      <c r="K25" s="203"/>
      <c r="L25" s="202"/>
      <c r="M25" s="40"/>
    </row>
    <row r="26" spans="1:13" x14ac:dyDescent="0.25">
      <c r="A26" s="35"/>
      <c r="B26" s="37" t="s">
        <v>9</v>
      </c>
      <c r="C26" s="37" t="s">
        <v>38</v>
      </c>
      <c r="D26" s="38"/>
      <c r="E26" s="60"/>
      <c r="F26" s="38"/>
      <c r="G26" s="37" t="s">
        <v>76</v>
      </c>
      <c r="H26" s="37"/>
      <c r="I26" s="37"/>
      <c r="J26" s="44" t="str">
        <f>IF(D10&gt;0,D36*$E26/100,"")</f>
        <v/>
      </c>
      <c r="K26" s="45" t="str">
        <f t="shared" ref="K26:L26" si="1">IF(E10&gt;0,E36*$E26/100,"")</f>
        <v/>
      </c>
      <c r="L26" s="44" t="str">
        <f t="shared" si="1"/>
        <v/>
      </c>
      <c r="M26" s="40"/>
    </row>
    <row r="27" spans="1:13" ht="15.75" thickBot="1" x14ac:dyDescent="0.3">
      <c r="A27" s="47"/>
      <c r="B27" s="48"/>
      <c r="C27" s="48"/>
      <c r="D27" s="49"/>
      <c r="E27" s="49"/>
      <c r="F27" s="49"/>
      <c r="G27" s="48"/>
      <c r="H27" s="48"/>
      <c r="I27" s="48"/>
      <c r="J27" s="48"/>
      <c r="K27" s="48"/>
      <c r="L27" s="48"/>
      <c r="M27" s="51"/>
    </row>
    <row r="28" spans="1:13" ht="15.75" thickBot="1" x14ac:dyDescent="0.3"/>
    <row r="29" spans="1:13" x14ac:dyDescent="0.25">
      <c r="A29" s="30"/>
      <c r="B29" s="31"/>
      <c r="C29" s="31"/>
      <c r="D29" s="33"/>
      <c r="E29" s="33"/>
      <c r="F29" s="33"/>
      <c r="G29" s="31"/>
      <c r="H29" s="31"/>
      <c r="I29" s="31"/>
      <c r="J29" s="31"/>
      <c r="K29" s="31"/>
      <c r="L29" s="31"/>
      <c r="M29" s="34"/>
    </row>
    <row r="30" spans="1:13" x14ac:dyDescent="0.25">
      <c r="A30" s="35"/>
      <c r="B30" s="36" t="s">
        <v>39</v>
      </c>
      <c r="C30" s="211"/>
      <c r="D30" s="38" t="s">
        <v>1</v>
      </c>
      <c r="E30" s="39" t="s">
        <v>32</v>
      </c>
      <c r="F30" s="38" t="s">
        <v>2</v>
      </c>
      <c r="G30" s="37"/>
      <c r="H30" s="37"/>
      <c r="I30" s="37"/>
      <c r="J30" s="37"/>
      <c r="K30" s="37"/>
      <c r="L30" s="37"/>
      <c r="M30" s="40"/>
    </row>
    <row r="31" spans="1:13" x14ac:dyDescent="0.25">
      <c r="A31" s="35"/>
      <c r="B31" s="203"/>
      <c r="C31" s="202"/>
      <c r="D31" s="38" t="s">
        <v>31</v>
      </c>
      <c r="E31" s="39" t="s">
        <v>31</v>
      </c>
      <c r="F31" s="38" t="s">
        <v>31</v>
      </c>
      <c r="G31" s="37"/>
      <c r="H31" s="37"/>
      <c r="I31" s="37"/>
      <c r="J31" s="37"/>
      <c r="K31" s="37"/>
      <c r="L31" s="37"/>
      <c r="M31" s="40"/>
    </row>
    <row r="32" spans="1:13" x14ac:dyDescent="0.25">
      <c r="A32" s="35"/>
      <c r="B32" s="37" t="s">
        <v>10</v>
      </c>
      <c r="C32" s="37" t="s">
        <v>41</v>
      </c>
      <c r="D32" s="44" t="str">
        <f>IF(D10&gt;0,(1-$E$22/100)*D10*1/(1+$E12),"")</f>
        <v/>
      </c>
      <c r="E32" s="45" t="str">
        <f t="shared" ref="E32:F32" si="2">IF(E10&gt;0,(1-$E$22/100)*E10*1/(1+$E12),"")</f>
        <v/>
      </c>
      <c r="F32" s="44" t="str">
        <f t="shared" si="2"/>
        <v/>
      </c>
      <c r="G32" s="37"/>
      <c r="H32" s="37"/>
      <c r="I32" s="37"/>
      <c r="J32" s="37"/>
      <c r="K32" s="37"/>
      <c r="L32" s="37"/>
      <c r="M32" s="40"/>
    </row>
    <row r="33" spans="1:17" x14ac:dyDescent="0.25">
      <c r="A33" s="35"/>
      <c r="B33" s="202"/>
      <c r="C33" s="202"/>
      <c r="D33" s="208"/>
      <c r="E33" s="212"/>
      <c r="F33" s="208"/>
      <c r="G33" s="37"/>
      <c r="H33" s="37"/>
      <c r="I33" s="37"/>
      <c r="J33" s="37"/>
      <c r="K33" s="37"/>
      <c r="L33" s="37"/>
      <c r="M33" s="40"/>
    </row>
    <row r="34" spans="1:17" x14ac:dyDescent="0.25">
      <c r="A34" s="35"/>
      <c r="B34" s="37" t="s">
        <v>11</v>
      </c>
      <c r="C34" s="37" t="s">
        <v>42</v>
      </c>
      <c r="D34" s="44" t="str">
        <f>IF(D10&gt;0,(1-$E$22/100)*D10*$E12/(1+$E12),"")</f>
        <v/>
      </c>
      <c r="E34" s="45" t="str">
        <f t="shared" ref="E34:F34" si="3">IF(E10&gt;0,(1-$E$22/100)*E10*$E12/(1+$E12),"")</f>
        <v/>
      </c>
      <c r="F34" s="44" t="str">
        <f t="shared" si="3"/>
        <v/>
      </c>
      <c r="G34" s="37"/>
      <c r="H34" s="37"/>
      <c r="I34" s="37"/>
      <c r="J34" s="37"/>
      <c r="K34" s="37"/>
      <c r="L34" s="37"/>
      <c r="M34" s="40"/>
    </row>
    <row r="35" spans="1:17" x14ac:dyDescent="0.25">
      <c r="A35" s="35"/>
      <c r="B35" s="202"/>
      <c r="C35" s="202"/>
      <c r="D35" s="208"/>
      <c r="E35" s="212"/>
      <c r="F35" s="208"/>
      <c r="G35" s="37"/>
      <c r="H35" s="37"/>
      <c r="I35" s="37"/>
      <c r="J35" s="37"/>
      <c r="K35" s="37"/>
      <c r="L35" s="37"/>
      <c r="M35" s="40"/>
    </row>
    <row r="36" spans="1:17" x14ac:dyDescent="0.25">
      <c r="A36" s="35"/>
      <c r="B36" s="37" t="s">
        <v>12</v>
      </c>
      <c r="C36" s="37" t="s">
        <v>40</v>
      </c>
      <c r="D36" s="44" t="str">
        <f>IF(D10&gt;0,(D32+D34)*$E$14/100,"")</f>
        <v/>
      </c>
      <c r="E36" s="45" t="str">
        <f t="shared" ref="E36:F36" si="4">IF(E10&gt;0,(E32+E34)*$E$14/100,"")</f>
        <v/>
      </c>
      <c r="F36" s="44" t="str">
        <f t="shared" si="4"/>
        <v/>
      </c>
      <c r="G36" s="37"/>
      <c r="H36" s="37"/>
      <c r="I36" s="37"/>
      <c r="J36" s="37"/>
      <c r="K36" s="37"/>
      <c r="L36" s="37"/>
      <c r="M36" s="40"/>
    </row>
    <row r="37" spans="1:17" ht="15.75" thickBot="1" x14ac:dyDescent="0.3">
      <c r="A37" s="47"/>
      <c r="B37" s="48"/>
      <c r="C37" s="48"/>
      <c r="D37" s="49"/>
      <c r="E37" s="49"/>
      <c r="F37" s="49"/>
      <c r="G37" s="48"/>
      <c r="H37" s="48"/>
      <c r="I37" s="48"/>
      <c r="J37" s="48"/>
      <c r="K37" s="48"/>
      <c r="L37" s="48"/>
      <c r="M37" s="51"/>
    </row>
    <row r="38" spans="1:17" ht="15.75" thickBot="1" x14ac:dyDescent="0.3"/>
    <row r="39" spans="1:17" x14ac:dyDescent="0.25">
      <c r="A39" s="30"/>
      <c r="B39" s="31"/>
      <c r="C39" s="31"/>
      <c r="D39" s="33"/>
      <c r="E39" s="33"/>
      <c r="F39" s="33"/>
      <c r="G39" s="31"/>
      <c r="H39" s="31"/>
      <c r="I39" s="31"/>
      <c r="J39" s="31"/>
      <c r="K39" s="31"/>
      <c r="L39" s="31"/>
      <c r="M39" s="34"/>
    </row>
    <row r="40" spans="1:17" x14ac:dyDescent="0.25">
      <c r="A40" s="35"/>
      <c r="B40" s="36" t="s">
        <v>45</v>
      </c>
      <c r="C40" s="37"/>
      <c r="D40" s="38"/>
      <c r="E40" s="38"/>
      <c r="F40" s="38"/>
      <c r="G40" s="215"/>
      <c r="H40" s="213" t="s">
        <v>77</v>
      </c>
      <c r="I40" s="204"/>
      <c r="J40" s="44" t="str">
        <f>IF(E42&gt;0,E42*E5/1000,"")</f>
        <v/>
      </c>
      <c r="K40" s="206"/>
      <c r="L40" s="206"/>
      <c r="M40" s="40"/>
    </row>
    <row r="41" spans="1:17" x14ac:dyDescent="0.25">
      <c r="A41" s="35"/>
      <c r="B41" s="37"/>
      <c r="C41" s="37"/>
      <c r="D41" s="37"/>
      <c r="E41" s="38"/>
      <c r="F41" s="38"/>
      <c r="G41" s="206"/>
      <c r="H41" s="206"/>
      <c r="I41" s="206"/>
      <c r="J41" s="206"/>
      <c r="K41" s="206"/>
      <c r="L41" s="206"/>
      <c r="M41" s="40"/>
    </row>
    <row r="42" spans="1:17" x14ac:dyDescent="0.25">
      <c r="A42" s="35"/>
      <c r="B42" s="37" t="s">
        <v>13</v>
      </c>
      <c r="C42" s="37" t="s">
        <v>46</v>
      </c>
      <c r="D42" s="38"/>
      <c r="E42" s="54"/>
      <c r="F42" s="38"/>
      <c r="G42" s="215"/>
      <c r="H42" s="41" t="s">
        <v>78</v>
      </c>
      <c r="I42" s="207"/>
      <c r="J42" s="44" t="str">
        <f>IF(AND(E42&gt;0,E44&gt;0,E46&gt;0),J40*1/(1+E44)-J46*E16/100,"")</f>
        <v/>
      </c>
      <c r="K42" s="207"/>
      <c r="L42" s="206"/>
      <c r="M42" s="40"/>
      <c r="O42" s="28"/>
      <c r="P42" s="28"/>
    </row>
    <row r="43" spans="1:17" x14ac:dyDescent="0.25">
      <c r="A43" s="35"/>
      <c r="B43" s="37"/>
      <c r="C43" s="37"/>
      <c r="D43" s="38"/>
      <c r="E43" s="46"/>
      <c r="F43" s="38"/>
      <c r="G43" s="209"/>
      <c r="H43" s="210"/>
      <c r="I43" s="210"/>
      <c r="J43" s="213"/>
      <c r="K43" s="210"/>
      <c r="L43" s="206"/>
      <c r="M43" s="40"/>
      <c r="O43" s="9"/>
      <c r="P43" s="9"/>
      <c r="Q43" s="9"/>
    </row>
    <row r="44" spans="1:17" x14ac:dyDescent="0.25">
      <c r="A44" s="35"/>
      <c r="B44" s="37" t="s">
        <v>14</v>
      </c>
      <c r="C44" s="37" t="s">
        <v>47</v>
      </c>
      <c r="D44" s="38"/>
      <c r="E44" s="55"/>
      <c r="F44" s="38"/>
      <c r="G44" s="215"/>
      <c r="H44" s="41" t="s">
        <v>79</v>
      </c>
      <c r="I44" s="210"/>
      <c r="J44" s="44" t="str">
        <f>IF(AND(E42&gt;0,E44&gt;0,E46&gt;0),J40*E44/(1+E44)-J46*(1-E16/100),"")</f>
        <v/>
      </c>
      <c r="K44" s="210"/>
      <c r="L44" s="206"/>
      <c r="M44" s="40"/>
      <c r="O44" s="9"/>
      <c r="P44" s="9"/>
      <c r="Q44" s="9"/>
    </row>
    <row r="45" spans="1:17" x14ac:dyDescent="0.25">
      <c r="A45" s="35"/>
      <c r="B45" s="37"/>
      <c r="C45" s="37"/>
      <c r="D45" s="38"/>
      <c r="E45" s="46"/>
      <c r="F45" s="38"/>
      <c r="G45" s="209"/>
      <c r="H45" s="210"/>
      <c r="I45" s="210"/>
      <c r="J45" s="213"/>
      <c r="K45" s="207"/>
      <c r="L45" s="206"/>
      <c r="M45" s="40"/>
    </row>
    <row r="46" spans="1:17" x14ac:dyDescent="0.25">
      <c r="A46" s="35"/>
      <c r="B46" s="37" t="s">
        <v>15</v>
      </c>
      <c r="C46" s="37" t="s">
        <v>115</v>
      </c>
      <c r="D46" s="38"/>
      <c r="E46" s="54"/>
      <c r="F46" s="38"/>
      <c r="G46" s="215"/>
      <c r="H46" s="41" t="s">
        <v>80</v>
      </c>
      <c r="I46" s="206"/>
      <c r="J46" s="44" t="str">
        <f>IF(AND(E42&gt;0,E46&gt;0),J40*E46/100,"")</f>
        <v/>
      </c>
      <c r="K46" s="206"/>
      <c r="L46" s="206"/>
      <c r="M46" s="40"/>
    </row>
    <row r="47" spans="1:17" ht="15.75" thickBot="1" x14ac:dyDescent="0.3">
      <c r="A47" s="47"/>
      <c r="B47" s="48"/>
      <c r="C47" s="48"/>
      <c r="D47" s="49"/>
      <c r="E47" s="50"/>
      <c r="F47" s="49"/>
      <c r="G47" s="48"/>
      <c r="H47" s="49"/>
      <c r="I47" s="48"/>
      <c r="J47" s="48"/>
      <c r="K47" s="48"/>
      <c r="L47" s="48"/>
      <c r="M47" s="51"/>
    </row>
    <row r="48" spans="1:17" ht="15.75" thickBot="1" x14ac:dyDescent="0.3">
      <c r="E48" s="8"/>
      <c r="H48" s="6"/>
    </row>
    <row r="49" spans="1:15" x14ac:dyDescent="0.25">
      <c r="A49" s="30"/>
      <c r="B49" s="31"/>
      <c r="C49" s="31"/>
      <c r="D49" s="33"/>
      <c r="E49" s="52"/>
      <c r="F49" s="33"/>
      <c r="G49" s="31"/>
      <c r="H49" s="33"/>
      <c r="I49" s="31"/>
      <c r="J49" s="31"/>
      <c r="K49" s="31"/>
      <c r="L49" s="31"/>
      <c r="M49" s="34"/>
    </row>
    <row r="50" spans="1:15" x14ac:dyDescent="0.25">
      <c r="A50" s="35"/>
      <c r="B50" s="36" t="s">
        <v>48</v>
      </c>
      <c r="C50" s="37"/>
      <c r="D50" s="38" t="s">
        <v>1</v>
      </c>
      <c r="E50" s="39" t="s">
        <v>32</v>
      </c>
      <c r="F50" s="38" t="s">
        <v>2</v>
      </c>
      <c r="G50" s="37"/>
      <c r="H50" s="38" t="s">
        <v>1</v>
      </c>
      <c r="I50" s="39" t="s">
        <v>32</v>
      </c>
      <c r="J50" s="38" t="s">
        <v>2</v>
      </c>
      <c r="K50" s="37"/>
      <c r="L50" s="37"/>
      <c r="M50" s="40"/>
    </row>
    <row r="51" spans="1:15" x14ac:dyDescent="0.25">
      <c r="A51" s="35"/>
      <c r="B51" s="37"/>
      <c r="C51" s="37"/>
      <c r="D51" s="38" t="s">
        <v>31</v>
      </c>
      <c r="E51" s="39" t="s">
        <v>31</v>
      </c>
      <c r="F51" s="38" t="s">
        <v>31</v>
      </c>
      <c r="G51" s="37"/>
      <c r="H51" s="38" t="s">
        <v>31</v>
      </c>
      <c r="I51" s="39" t="s">
        <v>31</v>
      </c>
      <c r="J51" s="38" t="s">
        <v>31</v>
      </c>
      <c r="K51" s="37"/>
      <c r="L51" s="37"/>
      <c r="M51" s="40"/>
    </row>
    <row r="52" spans="1:15" x14ac:dyDescent="0.25">
      <c r="A52" s="35"/>
      <c r="B52" s="37" t="s">
        <v>16</v>
      </c>
      <c r="C52" s="37" t="s">
        <v>81</v>
      </c>
      <c r="D52" s="44" t="str">
        <f>IF(D36="","", D36*(1-$E$26/100)-$J$46)</f>
        <v/>
      </c>
      <c r="E52" s="45" t="str">
        <f>IF(E36="","", E36*(1-$E$26/100)-$J$46)</f>
        <v/>
      </c>
      <c r="F52" s="44" t="str">
        <f>IF(F36="","", F36*(1-$E$26/100)-$J$46)</f>
        <v/>
      </c>
      <c r="G52" s="41" t="s">
        <v>49</v>
      </c>
      <c r="H52" s="61" t="str">
        <f>IF(D10&gt;0,D52/D58,"")</f>
        <v/>
      </c>
      <c r="I52" s="62" t="str">
        <f>IF(E10&gt;0,E52/E58,"")</f>
        <v/>
      </c>
      <c r="J52" s="61" t="str">
        <f>IF(F10&gt;0,F52/F58,"")</f>
        <v/>
      </c>
      <c r="K52" s="37"/>
      <c r="L52" s="37"/>
      <c r="M52" s="40"/>
    </row>
    <row r="53" spans="1:15" x14ac:dyDescent="0.25">
      <c r="A53" s="35"/>
      <c r="B53" s="37"/>
      <c r="C53" s="37"/>
      <c r="D53" s="38"/>
      <c r="E53" s="214"/>
      <c r="F53" s="38"/>
      <c r="G53" s="37"/>
      <c r="H53" s="37"/>
      <c r="I53" s="38"/>
      <c r="J53" s="37"/>
      <c r="K53" s="37"/>
      <c r="L53" s="37"/>
      <c r="M53" s="40"/>
      <c r="O53" s="10"/>
    </row>
    <row r="54" spans="1:15" x14ac:dyDescent="0.25">
      <c r="A54" s="35"/>
      <c r="B54" s="37" t="s">
        <v>17</v>
      </c>
      <c r="C54" s="37" t="s">
        <v>82</v>
      </c>
      <c r="D54" s="44" t="str">
        <f>IF(D32="","",D32*(1-$E$24/100)-$J42)</f>
        <v/>
      </c>
      <c r="E54" s="45" t="str">
        <f>IF(E32="","",E32*(1-$E$24/100)-$J42)</f>
        <v/>
      </c>
      <c r="F54" s="44" t="str">
        <f>IF(F32="","",F32*(1-$E$24/100)-$J42)</f>
        <v/>
      </c>
      <c r="G54" s="41" t="s">
        <v>50</v>
      </c>
      <c r="H54" s="61" t="str">
        <f>IF(D10&gt;0,D54/(D54+D56),"")</f>
        <v/>
      </c>
      <c r="I54" s="62" t="str">
        <f>IF(E10&gt;0,E54/(E54+E56),"")</f>
        <v/>
      </c>
      <c r="J54" s="61" t="str">
        <f>IF(F10&gt;0,F54/(F54+F56),"")</f>
        <v/>
      </c>
      <c r="K54" s="37"/>
      <c r="L54" s="37"/>
      <c r="M54" s="40"/>
    </row>
    <row r="55" spans="1:15" x14ac:dyDescent="0.25">
      <c r="A55" s="35"/>
      <c r="B55" s="37"/>
      <c r="C55" s="37"/>
      <c r="D55" s="38"/>
      <c r="E55" s="214"/>
      <c r="F55" s="38"/>
      <c r="G55" s="37"/>
      <c r="H55" s="38"/>
      <c r="I55" s="37"/>
      <c r="J55" s="37"/>
      <c r="K55" s="37"/>
      <c r="L55" s="37"/>
      <c r="M55" s="40"/>
    </row>
    <row r="56" spans="1:15" x14ac:dyDescent="0.25">
      <c r="A56" s="35"/>
      <c r="B56" s="37" t="s">
        <v>18</v>
      </c>
      <c r="C56" s="37" t="s">
        <v>83</v>
      </c>
      <c r="D56" s="44" t="str">
        <f>IF(D34="","",D34*(1-$E$24/100)-$J44)</f>
        <v/>
      </c>
      <c r="E56" s="45" t="str">
        <f>IF(E34="","",E34*(1-$E$24/100)-$J44)</f>
        <v/>
      </c>
      <c r="F56" s="44" t="str">
        <f>IF(F34="","",F34*(1-$E$24/100)-$J44)</f>
        <v/>
      </c>
      <c r="G56" s="41" t="s">
        <v>51</v>
      </c>
      <c r="H56" s="42" t="str">
        <f>IF(D10&gt;0,D58/E5*1000,"")</f>
        <v/>
      </c>
      <c r="I56" s="216" t="str">
        <f>IF(E10&gt;0,E58/E5*1000,"")</f>
        <v/>
      </c>
      <c r="J56" s="42" t="str">
        <f>IF(F10&gt;0,F58/E5*1000,"")</f>
        <v/>
      </c>
      <c r="K56" s="37"/>
      <c r="L56" s="37"/>
      <c r="M56" s="40"/>
    </row>
    <row r="57" spans="1:15" x14ac:dyDescent="0.25">
      <c r="A57" s="35"/>
      <c r="B57" s="37"/>
      <c r="C57" s="37"/>
      <c r="D57" s="38"/>
      <c r="E57" s="39"/>
      <c r="F57" s="38"/>
      <c r="G57" s="37"/>
      <c r="H57" s="37"/>
      <c r="I57" s="37"/>
      <c r="J57" s="37"/>
      <c r="K57" s="37"/>
      <c r="L57" s="37"/>
      <c r="M57" s="40"/>
    </row>
    <row r="58" spans="1:15" x14ac:dyDescent="0.25">
      <c r="A58" s="35"/>
      <c r="B58" s="37" t="s">
        <v>19</v>
      </c>
      <c r="C58" s="37" t="s">
        <v>84</v>
      </c>
      <c r="D58" s="44" t="str">
        <f>IF(D56="","",D52+D54+D56)</f>
        <v/>
      </c>
      <c r="E58" s="45" t="str">
        <f t="shared" ref="E58:F58" si="5">IF(E56="","",E52+E54+E56)</f>
        <v/>
      </c>
      <c r="F58" s="44" t="str">
        <f t="shared" si="5"/>
        <v/>
      </c>
      <c r="G58" s="37"/>
      <c r="H58" s="37"/>
      <c r="I58" s="37"/>
      <c r="J58" s="37"/>
      <c r="K58" s="37"/>
      <c r="L58" s="37"/>
      <c r="M58" s="40"/>
    </row>
    <row r="59" spans="1:15" ht="15.75" thickBot="1" x14ac:dyDescent="0.3">
      <c r="A59" s="47"/>
      <c r="B59" s="48"/>
      <c r="C59" s="48"/>
      <c r="D59" s="63"/>
      <c r="E59" s="63"/>
      <c r="F59" s="63"/>
      <c r="G59" s="48"/>
      <c r="H59" s="48"/>
      <c r="I59" s="48"/>
      <c r="J59" s="48"/>
      <c r="K59" s="48"/>
      <c r="L59" s="48"/>
      <c r="M59" s="51"/>
    </row>
    <row r="60" spans="1:15" ht="15.75" thickBot="1" x14ac:dyDescent="0.3">
      <c r="D60" s="11"/>
      <c r="E60" s="11"/>
      <c r="F60" s="11"/>
    </row>
    <row r="61" spans="1:15" x14ac:dyDescent="0.25">
      <c r="A61" s="30"/>
      <c r="B61" s="31"/>
      <c r="C61" s="31"/>
      <c r="D61" s="64"/>
      <c r="E61" s="64"/>
      <c r="F61" s="64"/>
      <c r="G61" s="31"/>
      <c r="H61" s="31"/>
      <c r="I61" s="31"/>
      <c r="J61" s="31"/>
      <c r="K61" s="31"/>
      <c r="L61" s="31"/>
      <c r="M61" s="34"/>
    </row>
    <row r="62" spans="1:15" x14ac:dyDescent="0.25">
      <c r="A62" s="35"/>
      <c r="B62" s="36" t="s">
        <v>52</v>
      </c>
      <c r="C62" s="37"/>
      <c r="D62" s="38" t="s">
        <v>1</v>
      </c>
      <c r="E62" s="39" t="s">
        <v>32</v>
      </c>
      <c r="F62" s="38" t="s">
        <v>2</v>
      </c>
      <c r="G62" s="37"/>
      <c r="H62" s="37"/>
      <c r="I62" s="37"/>
      <c r="J62" s="37"/>
      <c r="K62" s="37"/>
      <c r="L62" s="37"/>
      <c r="M62" s="40"/>
    </row>
    <row r="63" spans="1:15" x14ac:dyDescent="0.25">
      <c r="A63" s="35"/>
      <c r="B63" s="37"/>
      <c r="C63" s="37"/>
      <c r="D63" s="38" t="s">
        <v>31</v>
      </c>
      <c r="E63" s="39" t="s">
        <v>31</v>
      </c>
      <c r="F63" s="38" t="s">
        <v>31</v>
      </c>
      <c r="G63" s="37"/>
      <c r="H63" s="37"/>
      <c r="I63" s="37"/>
      <c r="J63" s="37"/>
      <c r="K63" s="37"/>
      <c r="L63" s="37"/>
      <c r="M63" s="40"/>
    </row>
    <row r="64" spans="1:15" x14ac:dyDescent="0.25">
      <c r="A64" s="35"/>
      <c r="B64" s="37" t="s">
        <v>23</v>
      </c>
      <c r="C64" s="37" t="s">
        <v>85</v>
      </c>
      <c r="D64" s="44" t="str">
        <f>IF(D10&gt;0,D56+D54+D52/2,"")</f>
        <v/>
      </c>
      <c r="E64" s="45" t="str">
        <f>IF(E10&gt;0,E56+E54+E52/2,"")</f>
        <v/>
      </c>
      <c r="F64" s="44" t="str">
        <f>IF(F10&gt;0,F56+F54+F52/2,"")</f>
        <v/>
      </c>
      <c r="G64" s="37"/>
      <c r="H64" s="37"/>
      <c r="I64" s="37"/>
      <c r="J64" s="37"/>
      <c r="K64" s="37"/>
      <c r="L64" s="37"/>
      <c r="M64" s="40"/>
    </row>
    <row r="65" spans="1:13" x14ac:dyDescent="0.25">
      <c r="A65" s="35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40"/>
    </row>
    <row r="66" spans="1:13" x14ac:dyDescent="0.25">
      <c r="A66" s="35"/>
      <c r="B66" s="37" t="s">
        <v>24</v>
      </c>
      <c r="C66" s="37" t="s">
        <v>53</v>
      </c>
      <c r="D66" s="37"/>
      <c r="E66" s="56"/>
      <c r="F66" s="37" t="s">
        <v>54</v>
      </c>
      <c r="G66" s="37"/>
      <c r="H66" s="37"/>
      <c r="I66" s="37"/>
      <c r="J66" s="37"/>
      <c r="K66" s="37"/>
      <c r="L66" s="37"/>
      <c r="M66" s="40"/>
    </row>
    <row r="67" spans="1:13" x14ac:dyDescent="0.25">
      <c r="A67" s="35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40"/>
    </row>
    <row r="68" spans="1:13" x14ac:dyDescent="0.25">
      <c r="A68" s="35"/>
      <c r="B68" s="37" t="s">
        <v>25</v>
      </c>
      <c r="C68" s="37" t="s">
        <v>86</v>
      </c>
      <c r="D68" s="44" t="str">
        <f>IF(E66&gt;0,100*D64/E66,"")</f>
        <v/>
      </c>
      <c r="E68" s="45" t="str">
        <f>IF(E66&gt;0,100*E64/E66,"")</f>
        <v/>
      </c>
      <c r="F68" s="44" t="str">
        <f>IF(E66&gt;0,100*F64/E66,"")</f>
        <v/>
      </c>
      <c r="G68" s="37"/>
      <c r="H68" s="37"/>
      <c r="I68" s="37"/>
      <c r="J68" s="37"/>
      <c r="K68" s="37"/>
      <c r="L68" s="37"/>
      <c r="M68" s="40"/>
    </row>
    <row r="69" spans="1:13" ht="15.75" thickBot="1" x14ac:dyDescent="0.3">
      <c r="A69" s="47"/>
      <c r="B69" s="48"/>
      <c r="C69" s="48"/>
      <c r="D69" s="63"/>
      <c r="E69" s="65"/>
      <c r="F69" s="63"/>
      <c r="G69" s="48"/>
      <c r="H69" s="48"/>
      <c r="I69" s="48"/>
      <c r="J69" s="48"/>
      <c r="K69" s="48"/>
      <c r="L69" s="48"/>
      <c r="M69" s="51"/>
    </row>
    <row r="70" spans="1:13" ht="15.75" thickBot="1" x14ac:dyDescent="0.3">
      <c r="D70" s="11"/>
      <c r="E70" s="11"/>
      <c r="F70" s="11"/>
    </row>
    <row r="71" spans="1:13" x14ac:dyDescent="0.25">
      <c r="A71" s="30"/>
      <c r="B71" s="31"/>
      <c r="C71" s="31"/>
      <c r="D71" s="64"/>
      <c r="E71" s="64"/>
      <c r="F71" s="64"/>
      <c r="G71" s="31"/>
      <c r="H71" s="31"/>
      <c r="I71" s="31"/>
      <c r="J71" s="31"/>
      <c r="K71" s="31"/>
      <c r="L71" s="31"/>
      <c r="M71" s="34"/>
    </row>
    <row r="72" spans="1:13" x14ac:dyDescent="0.25">
      <c r="A72" s="35"/>
      <c r="B72" s="36" t="s">
        <v>55</v>
      </c>
      <c r="C72" s="37"/>
      <c r="D72" s="66"/>
      <c r="E72" s="66"/>
      <c r="F72" s="66"/>
      <c r="G72" s="37"/>
      <c r="H72" s="37"/>
      <c r="I72" s="37"/>
      <c r="J72" s="37"/>
      <c r="K72" s="37"/>
      <c r="L72" s="37"/>
      <c r="M72" s="40"/>
    </row>
    <row r="73" spans="1:13" x14ac:dyDescent="0.25">
      <c r="A73" s="35"/>
      <c r="B73" s="37"/>
      <c r="C73" s="37"/>
      <c r="D73" s="66"/>
      <c r="E73" s="66"/>
      <c r="F73" s="66"/>
      <c r="G73" s="37"/>
      <c r="H73" s="37"/>
      <c r="I73" s="37"/>
      <c r="J73" s="37"/>
      <c r="K73" s="37"/>
      <c r="L73" s="37"/>
      <c r="M73" s="40"/>
    </row>
    <row r="74" spans="1:13" x14ac:dyDescent="0.25">
      <c r="A74" s="35"/>
      <c r="B74" s="37" t="s">
        <v>26</v>
      </c>
      <c r="C74" s="37" t="s">
        <v>56</v>
      </c>
      <c r="D74" s="66"/>
      <c r="E74" s="69"/>
      <c r="F74" s="66"/>
      <c r="G74" s="37"/>
      <c r="H74" s="37"/>
      <c r="I74" s="37"/>
      <c r="J74" s="37"/>
      <c r="K74" s="37"/>
      <c r="L74" s="37"/>
      <c r="M74" s="40"/>
    </row>
    <row r="75" spans="1:13" x14ac:dyDescent="0.25">
      <c r="A75" s="35"/>
      <c r="B75" s="37"/>
      <c r="C75" s="37"/>
      <c r="D75" s="66"/>
      <c r="E75" s="66"/>
      <c r="F75" s="66"/>
      <c r="G75" s="37"/>
      <c r="H75" s="37"/>
      <c r="I75" s="37"/>
      <c r="J75" s="37"/>
      <c r="K75" s="37"/>
      <c r="L75" s="37"/>
      <c r="M75" s="40"/>
    </row>
    <row r="76" spans="1:13" x14ac:dyDescent="0.25">
      <c r="A76" s="35"/>
      <c r="B76" s="37" t="s">
        <v>27</v>
      </c>
      <c r="C76" s="37" t="s">
        <v>57</v>
      </c>
      <c r="D76" s="66"/>
      <c r="E76" s="45" t="str">
        <f>IF(E78&gt;0,E74/E78*100,"")</f>
        <v/>
      </c>
      <c r="F76" s="66"/>
      <c r="G76" s="37"/>
      <c r="H76" s="37"/>
      <c r="I76" s="37"/>
      <c r="J76" s="37"/>
      <c r="K76" s="37"/>
      <c r="L76" s="37"/>
      <c r="M76" s="40"/>
    </row>
    <row r="77" spans="1:13" x14ac:dyDescent="0.25">
      <c r="A77" s="35"/>
      <c r="B77" s="37"/>
      <c r="C77" s="37"/>
      <c r="D77" s="66"/>
      <c r="E77" s="66"/>
      <c r="F77" s="66"/>
      <c r="G77" s="37"/>
      <c r="H77" s="37"/>
      <c r="I77" s="37"/>
      <c r="J77" s="37"/>
      <c r="K77" s="37"/>
      <c r="L77" s="37"/>
      <c r="M77" s="40"/>
    </row>
    <row r="78" spans="1:13" x14ac:dyDescent="0.25">
      <c r="A78" s="35"/>
      <c r="B78" s="37" t="s">
        <v>28</v>
      </c>
      <c r="C78" s="37" t="s">
        <v>58</v>
      </c>
      <c r="D78" s="67"/>
      <c r="E78" s="69"/>
      <c r="F78" s="67"/>
      <c r="G78" s="37"/>
      <c r="H78" s="37"/>
      <c r="I78" s="37"/>
      <c r="J78" s="37"/>
      <c r="K78" s="37"/>
      <c r="L78" s="37"/>
      <c r="M78" s="40"/>
    </row>
    <row r="79" spans="1:13" ht="15.75" thickBot="1" x14ac:dyDescent="0.3">
      <c r="A79" s="47"/>
      <c r="B79" s="48"/>
      <c r="C79" s="48"/>
      <c r="D79" s="68"/>
      <c r="E79" s="68"/>
      <c r="F79" s="68"/>
      <c r="G79" s="48"/>
      <c r="H79" s="48"/>
      <c r="I79" s="48"/>
      <c r="J79" s="48"/>
      <c r="K79" s="48"/>
      <c r="L79" s="48"/>
      <c r="M79" s="51"/>
    </row>
    <row r="80" spans="1:13" x14ac:dyDescent="0.25">
      <c r="D80" s="12"/>
      <c r="E80" s="12"/>
      <c r="F80" s="12"/>
    </row>
    <row r="81" spans="2:6" x14ac:dyDescent="0.25">
      <c r="D81" s="12"/>
      <c r="E81" s="12"/>
      <c r="F81" s="12"/>
    </row>
    <row r="82" spans="2:6" x14ac:dyDescent="0.25">
      <c r="B82" s="13" t="s">
        <v>59</v>
      </c>
      <c r="D82" s="12"/>
      <c r="E82" s="12"/>
      <c r="F82" s="12"/>
    </row>
    <row r="83" spans="2:6" x14ac:dyDescent="0.25">
      <c r="D83" s="12"/>
      <c r="E83" s="12"/>
      <c r="F83" s="12"/>
    </row>
    <row r="84" spans="2:6" x14ac:dyDescent="0.25">
      <c r="B84" s="71"/>
      <c r="C84" s="14" t="s">
        <v>60</v>
      </c>
      <c r="D84" s="2"/>
      <c r="E84" s="2"/>
      <c r="F84" s="2"/>
    </row>
    <row r="85" spans="2:6" x14ac:dyDescent="0.25">
      <c r="B85" s="70"/>
      <c r="C85" s="14" t="s">
        <v>61</v>
      </c>
      <c r="D85" s="2"/>
      <c r="E85" s="2"/>
      <c r="F85" s="2"/>
    </row>
    <row r="86" spans="2:6" x14ac:dyDescent="0.25">
      <c r="D86" s="12"/>
      <c r="E86" s="12"/>
      <c r="F86" s="12"/>
    </row>
    <row r="87" spans="2:6" x14ac:dyDescent="0.25">
      <c r="B87" s="2" t="s">
        <v>20</v>
      </c>
      <c r="C87" s="2" t="s">
        <v>118</v>
      </c>
      <c r="D87" s="11"/>
      <c r="E87" s="11"/>
      <c r="F87" s="11"/>
    </row>
    <row r="88" spans="2:6" x14ac:dyDescent="0.25">
      <c r="B88" s="2" t="s">
        <v>21</v>
      </c>
      <c r="C88" s="2" t="s">
        <v>63</v>
      </c>
      <c r="D88" s="11"/>
      <c r="E88" s="11"/>
      <c r="F88" s="11"/>
    </row>
    <row r="89" spans="2:6" x14ac:dyDescent="0.25">
      <c r="C89" s="16" t="s">
        <v>64</v>
      </c>
      <c r="D89" s="11"/>
      <c r="E89" s="11"/>
      <c r="F89" s="11"/>
    </row>
    <row r="90" spans="2:6" x14ac:dyDescent="0.25">
      <c r="C90" s="16" t="s">
        <v>65</v>
      </c>
      <c r="D90" s="11"/>
      <c r="E90" s="11"/>
      <c r="F90" s="11"/>
    </row>
    <row r="91" spans="2:6" x14ac:dyDescent="0.25">
      <c r="B91" s="16" t="s">
        <v>4</v>
      </c>
      <c r="C91" s="16" t="s">
        <v>66</v>
      </c>
      <c r="D91" s="2"/>
      <c r="E91" s="2"/>
      <c r="F91" s="2"/>
    </row>
    <row r="92" spans="2:6" x14ac:dyDescent="0.25">
      <c r="B92" s="16" t="s">
        <v>5</v>
      </c>
      <c r="C92" s="16" t="s">
        <v>67</v>
      </c>
    </row>
    <row r="93" spans="2:6" x14ac:dyDescent="0.25">
      <c r="B93" s="16" t="s">
        <v>6</v>
      </c>
      <c r="C93" s="16" t="s">
        <v>68</v>
      </c>
    </row>
    <row r="94" spans="2:6" x14ac:dyDescent="0.25">
      <c r="B94" s="16" t="s">
        <v>7</v>
      </c>
      <c r="C94" s="16" t="s">
        <v>69</v>
      </c>
      <c r="D94" s="16"/>
      <c r="E94" s="2"/>
      <c r="F94" s="2"/>
    </row>
    <row r="95" spans="2:6" x14ac:dyDescent="0.25">
      <c r="B95" s="16"/>
      <c r="C95" s="16" t="s">
        <v>72</v>
      </c>
      <c r="D95" s="16"/>
      <c r="E95" s="2"/>
      <c r="F95" s="2"/>
    </row>
    <row r="96" spans="2:6" x14ac:dyDescent="0.25">
      <c r="B96" s="16" t="s">
        <v>8</v>
      </c>
      <c r="C96" s="16" t="s">
        <v>70</v>
      </c>
      <c r="D96" s="16"/>
      <c r="E96" s="2"/>
      <c r="F96" s="2"/>
    </row>
    <row r="97" spans="2:6" x14ac:dyDescent="0.25">
      <c r="B97" s="16"/>
      <c r="C97" s="16" t="s">
        <v>71</v>
      </c>
      <c r="D97" s="16"/>
      <c r="E97" s="2"/>
      <c r="F97" s="2"/>
    </row>
    <row r="98" spans="2:6" x14ac:dyDescent="0.25">
      <c r="B98" s="16" t="s">
        <v>9</v>
      </c>
      <c r="C98" s="16" t="s">
        <v>73</v>
      </c>
      <c r="D98" s="16"/>
      <c r="E98" s="2"/>
      <c r="F98" s="2"/>
    </row>
    <row r="99" spans="2:6" x14ac:dyDescent="0.25">
      <c r="B99" s="16"/>
      <c r="C99" s="16" t="s">
        <v>71</v>
      </c>
      <c r="D99" s="16"/>
      <c r="E99" s="2"/>
      <c r="F99" s="2"/>
    </row>
    <row r="100" spans="2:6" x14ac:dyDescent="0.25">
      <c r="B100" s="16" t="s">
        <v>10</v>
      </c>
      <c r="C100" s="16" t="s">
        <v>88</v>
      </c>
      <c r="D100" s="16"/>
      <c r="E100" s="2"/>
      <c r="F100" s="2"/>
    </row>
    <row r="101" spans="2:6" x14ac:dyDescent="0.25">
      <c r="B101" s="16"/>
      <c r="C101" s="16" t="s">
        <v>89</v>
      </c>
      <c r="D101" s="16"/>
      <c r="E101" s="2"/>
      <c r="F101" s="2"/>
    </row>
    <row r="102" spans="2:6" x14ac:dyDescent="0.25">
      <c r="B102" s="16" t="s">
        <v>11</v>
      </c>
      <c r="C102" s="16" t="s">
        <v>90</v>
      </c>
      <c r="D102" s="16"/>
      <c r="E102" s="2"/>
      <c r="F102" s="2"/>
    </row>
    <row r="103" spans="2:6" x14ac:dyDescent="0.25">
      <c r="B103" s="16"/>
      <c r="C103" s="16" t="s">
        <v>89</v>
      </c>
      <c r="D103" s="16"/>
      <c r="E103" s="2"/>
      <c r="F103" s="2"/>
    </row>
    <row r="104" spans="2:6" x14ac:dyDescent="0.25">
      <c r="B104" s="16" t="s">
        <v>12</v>
      </c>
      <c r="C104" s="16" t="s">
        <v>91</v>
      </c>
      <c r="D104" s="16"/>
      <c r="E104" s="2"/>
      <c r="F104" s="2"/>
    </row>
    <row r="105" spans="2:6" x14ac:dyDescent="0.25">
      <c r="B105" s="16"/>
      <c r="C105" s="16" t="s">
        <v>89</v>
      </c>
      <c r="D105" s="16"/>
      <c r="E105" s="2"/>
      <c r="F105" s="2"/>
    </row>
    <row r="106" spans="2:6" x14ac:dyDescent="0.25">
      <c r="B106" s="16" t="s">
        <v>13</v>
      </c>
      <c r="C106" s="16" t="s">
        <v>93</v>
      </c>
      <c r="D106" s="16"/>
      <c r="E106" s="2"/>
      <c r="F106" s="2"/>
    </row>
    <row r="107" spans="2:6" x14ac:dyDescent="0.25">
      <c r="B107" s="16"/>
      <c r="C107" s="16" t="s">
        <v>92</v>
      </c>
      <c r="D107" s="16"/>
      <c r="E107" s="2"/>
      <c r="F107" s="2"/>
    </row>
    <row r="108" spans="2:6" x14ac:dyDescent="0.25">
      <c r="B108" s="16" t="s">
        <v>14</v>
      </c>
      <c r="C108" s="16" t="s">
        <v>119</v>
      </c>
      <c r="D108" s="16"/>
      <c r="E108" s="2"/>
      <c r="F108" s="2"/>
    </row>
    <row r="109" spans="2:6" x14ac:dyDescent="0.25">
      <c r="B109" s="16"/>
      <c r="C109" s="16" t="s">
        <v>95</v>
      </c>
      <c r="D109" s="16"/>
      <c r="E109" s="2"/>
      <c r="F109" s="2"/>
    </row>
    <row r="110" spans="2:6" x14ac:dyDescent="0.25">
      <c r="B110" s="16" t="s">
        <v>15</v>
      </c>
      <c r="C110" s="16" t="s">
        <v>120</v>
      </c>
      <c r="D110" s="16"/>
      <c r="E110" s="2"/>
      <c r="F110" s="2"/>
    </row>
    <row r="111" spans="2:6" x14ac:dyDescent="0.25">
      <c r="B111" s="16"/>
      <c r="C111" s="16" t="s">
        <v>121</v>
      </c>
      <c r="D111" s="16"/>
      <c r="E111" s="2"/>
      <c r="F111" s="2"/>
    </row>
    <row r="112" spans="2:6" x14ac:dyDescent="0.25">
      <c r="B112" s="16" t="s">
        <v>16</v>
      </c>
      <c r="C112" s="16" t="s">
        <v>98</v>
      </c>
      <c r="D112" s="16"/>
      <c r="E112" s="2"/>
      <c r="F112" s="2"/>
    </row>
    <row r="113" spans="2:6" x14ac:dyDescent="0.25">
      <c r="B113" s="16" t="s">
        <v>17</v>
      </c>
      <c r="C113" s="16" t="s">
        <v>100</v>
      </c>
      <c r="D113" s="16"/>
      <c r="E113" s="2"/>
      <c r="F113" s="2"/>
    </row>
    <row r="114" spans="2:6" x14ac:dyDescent="0.25">
      <c r="B114" s="16" t="s">
        <v>18</v>
      </c>
      <c r="C114" s="16" t="s">
        <v>99</v>
      </c>
      <c r="D114" s="16"/>
      <c r="E114" s="2"/>
      <c r="F114" s="2"/>
    </row>
    <row r="115" spans="2:6" x14ac:dyDescent="0.25">
      <c r="B115" s="16" t="s">
        <v>19</v>
      </c>
      <c r="C115" s="16" t="s">
        <v>101</v>
      </c>
      <c r="D115" s="16"/>
      <c r="E115" s="2"/>
      <c r="F115" s="2"/>
    </row>
    <row r="116" spans="2:6" x14ac:dyDescent="0.25">
      <c r="B116" s="16" t="s">
        <v>23</v>
      </c>
      <c r="C116" s="16" t="s">
        <v>102</v>
      </c>
      <c r="D116" s="16"/>
      <c r="E116" s="2"/>
      <c r="F116" s="2"/>
    </row>
    <row r="117" spans="2:6" x14ac:dyDescent="0.25">
      <c r="B117" s="16" t="s">
        <v>24</v>
      </c>
      <c r="C117" s="16" t="s">
        <v>103</v>
      </c>
      <c r="D117" s="16"/>
      <c r="E117" s="2"/>
      <c r="F117" s="2"/>
    </row>
    <row r="118" spans="2:6" x14ac:dyDescent="0.25">
      <c r="B118" s="16" t="s">
        <v>25</v>
      </c>
      <c r="C118" s="16" t="s">
        <v>104</v>
      </c>
      <c r="D118" s="16"/>
      <c r="E118" s="2"/>
      <c r="F118" s="2"/>
    </row>
    <row r="119" spans="2:6" x14ac:dyDescent="0.25">
      <c r="B119" s="16" t="s">
        <v>26</v>
      </c>
      <c r="C119" s="16" t="s">
        <v>105</v>
      </c>
      <c r="D119" s="16"/>
      <c r="E119" s="2"/>
      <c r="F119" s="2"/>
    </row>
    <row r="120" spans="2:6" x14ac:dyDescent="0.25">
      <c r="C120" s="16" t="s">
        <v>106</v>
      </c>
      <c r="D120" s="16"/>
      <c r="E120" s="2"/>
      <c r="F120" s="2"/>
    </row>
    <row r="121" spans="2:6" x14ac:dyDescent="0.25">
      <c r="B121" s="16" t="s">
        <v>27</v>
      </c>
      <c r="C121" s="16" t="s">
        <v>108</v>
      </c>
      <c r="D121" s="16"/>
      <c r="E121" s="2"/>
      <c r="F121" s="2"/>
    </row>
    <row r="122" spans="2:6" x14ac:dyDescent="0.25">
      <c r="C122" s="16" t="s">
        <v>109</v>
      </c>
      <c r="D122" s="16"/>
      <c r="E122" s="2"/>
      <c r="F122" s="2"/>
    </row>
    <row r="123" spans="2:6" x14ac:dyDescent="0.25">
      <c r="B123" s="16" t="s">
        <v>28</v>
      </c>
      <c r="C123" s="16" t="s">
        <v>107</v>
      </c>
      <c r="D123" s="16"/>
      <c r="E123" s="2"/>
      <c r="F123" s="2"/>
    </row>
    <row r="124" spans="2:6" x14ac:dyDescent="0.25">
      <c r="B124" s="16"/>
      <c r="C124" s="16"/>
      <c r="D124" s="16"/>
      <c r="E124" s="2"/>
      <c r="F124" s="2"/>
    </row>
    <row r="125" spans="2:6" x14ac:dyDescent="0.25">
      <c r="B125" s="16"/>
      <c r="C125" s="16"/>
      <c r="D125" s="16"/>
      <c r="E125" s="2"/>
      <c r="F125" s="2"/>
    </row>
    <row r="126" spans="2:6" x14ac:dyDescent="0.25">
      <c r="B126" s="17" t="s">
        <v>110</v>
      </c>
      <c r="D126" s="2"/>
      <c r="E126" s="2"/>
      <c r="F126" s="2"/>
    </row>
    <row r="127" spans="2:6" x14ac:dyDescent="0.25">
      <c r="B127" s="2" t="s">
        <v>111</v>
      </c>
      <c r="D127" s="2"/>
      <c r="E127" s="2"/>
      <c r="F127" s="2"/>
    </row>
    <row r="128" spans="2:6" x14ac:dyDescent="0.25">
      <c r="B128" s="2" t="s">
        <v>112</v>
      </c>
      <c r="D128" s="2"/>
      <c r="E128" s="2"/>
      <c r="F128" s="2"/>
    </row>
    <row r="129" spans="2:6" x14ac:dyDescent="0.25">
      <c r="B129" s="2" t="s">
        <v>113</v>
      </c>
      <c r="D129" s="2"/>
      <c r="E129" s="2"/>
      <c r="F129" s="2"/>
    </row>
    <row r="130" spans="2:6" x14ac:dyDescent="0.25">
      <c r="B130" s="2" t="s">
        <v>114</v>
      </c>
      <c r="D130" s="2"/>
      <c r="E130" s="2"/>
      <c r="F130" s="2"/>
    </row>
    <row r="131" spans="2:6" x14ac:dyDescent="0.25">
      <c r="B131" s="2" t="s">
        <v>122</v>
      </c>
      <c r="D131" s="2"/>
      <c r="E131" s="2"/>
      <c r="F131" s="2"/>
    </row>
    <row r="132" spans="2:6" x14ac:dyDescent="0.25">
      <c r="B132" s="2" t="s">
        <v>123</v>
      </c>
      <c r="D132" s="2"/>
      <c r="E132" s="2"/>
      <c r="F132" s="2"/>
    </row>
    <row r="133" spans="2:6" x14ac:dyDescent="0.25">
      <c r="B133" s="2" t="s">
        <v>124</v>
      </c>
      <c r="D133" s="2"/>
      <c r="E133" s="2"/>
      <c r="F133" s="2"/>
    </row>
    <row r="134" spans="2:6" x14ac:dyDescent="0.25">
      <c r="B134" s="2" t="s">
        <v>125</v>
      </c>
      <c r="D134" s="2"/>
      <c r="E134" s="2"/>
      <c r="F134" s="2"/>
    </row>
    <row r="135" spans="2:6" x14ac:dyDescent="0.25">
      <c r="D135" s="2"/>
      <c r="E135" s="2"/>
      <c r="F135" s="2"/>
    </row>
    <row r="137" spans="2:6" x14ac:dyDescent="0.25">
      <c r="C137" s="18"/>
    </row>
  </sheetData>
  <mergeCells count="1">
    <mergeCell ref="B3:C3"/>
  </mergeCells>
  <pageMargins left="0.59055118110236227" right="0.19685039370078741" top="0.59055118110236227" bottom="0.39370078740157483" header="0.31496062992125984" footer="0.31496062992125984"/>
  <pageSetup paperSize="9" scale="54" orientation="portrait" r:id="rId1"/>
  <rowBreaks count="1" manualBreakCount="1">
    <brk id="7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37"/>
  <sheetViews>
    <sheetView showGridLines="0" zoomScaleNormal="100" workbookViewId="0">
      <selection activeCell="B3" sqref="B3:C3"/>
    </sheetView>
  </sheetViews>
  <sheetFormatPr defaultColWidth="9.140625" defaultRowHeight="15" x14ac:dyDescent="0.25"/>
  <cols>
    <col min="1" max="1" width="2.7109375" style="2" customWidth="1"/>
    <col min="2" max="2" width="4.7109375" style="2" customWidth="1"/>
    <col min="3" max="3" width="59.7109375" style="2" customWidth="1"/>
    <col min="4" max="5" width="9" style="28" customWidth="1"/>
    <col min="6" max="6" width="8.85546875" style="28" customWidth="1"/>
    <col min="7" max="7" width="30.7109375" style="2" customWidth="1"/>
    <col min="8" max="12" width="9" style="2" customWidth="1"/>
    <col min="13" max="13" width="2.7109375" style="2" customWidth="1"/>
    <col min="14" max="16384" width="9.140625" style="2"/>
  </cols>
  <sheetData>
    <row r="2" spans="1:15" x14ac:dyDescent="0.25">
      <c r="B2" s="1" t="s">
        <v>117</v>
      </c>
    </row>
    <row r="3" spans="1:15" x14ac:dyDescent="0.25">
      <c r="B3" s="217"/>
      <c r="C3" s="218"/>
    </row>
    <row r="5" spans="1:15" x14ac:dyDescent="0.25">
      <c r="B5" s="2" t="s">
        <v>0</v>
      </c>
      <c r="C5" s="2" t="s">
        <v>30</v>
      </c>
      <c r="D5" s="2"/>
      <c r="E5" s="4"/>
    </row>
    <row r="6" spans="1:15" ht="15.95" thickBot="1" x14ac:dyDescent="0.3">
      <c r="D6" s="2"/>
      <c r="E6" s="5"/>
    </row>
    <row r="7" spans="1:15" x14ac:dyDescent="0.25">
      <c r="A7" s="30"/>
      <c r="B7" s="31"/>
      <c r="C7" s="31"/>
      <c r="D7" s="31"/>
      <c r="E7" s="32"/>
      <c r="F7" s="33"/>
      <c r="G7" s="31"/>
      <c r="H7" s="31"/>
      <c r="I7" s="31"/>
      <c r="J7" s="31"/>
      <c r="K7" s="31"/>
      <c r="L7" s="31"/>
      <c r="M7" s="34"/>
    </row>
    <row r="8" spans="1:15" x14ac:dyDescent="0.25">
      <c r="A8" s="35"/>
      <c r="B8" s="36" t="s">
        <v>33</v>
      </c>
      <c r="C8" s="37"/>
      <c r="D8" s="38" t="s">
        <v>1</v>
      </c>
      <c r="E8" s="39" t="s">
        <v>32</v>
      </c>
      <c r="F8" s="38" t="s">
        <v>2</v>
      </c>
      <c r="G8" s="37"/>
      <c r="H8" s="38" t="s">
        <v>1</v>
      </c>
      <c r="I8" s="39" t="s">
        <v>32</v>
      </c>
      <c r="J8" s="38" t="s">
        <v>2</v>
      </c>
      <c r="K8" s="37"/>
      <c r="L8" s="37"/>
      <c r="M8" s="40"/>
    </row>
    <row r="9" spans="1:15" x14ac:dyDescent="0.25">
      <c r="A9" s="35"/>
      <c r="B9" s="37"/>
      <c r="C9" s="37"/>
      <c r="D9" s="38" t="s">
        <v>31</v>
      </c>
      <c r="E9" s="39" t="s">
        <v>31</v>
      </c>
      <c r="F9" s="38" t="s">
        <v>31</v>
      </c>
      <c r="G9" s="37"/>
      <c r="H9" s="38" t="s">
        <v>31</v>
      </c>
      <c r="I9" s="39" t="s">
        <v>31</v>
      </c>
      <c r="J9" s="38" t="s">
        <v>31</v>
      </c>
      <c r="K9" s="37"/>
      <c r="L9" s="37"/>
      <c r="M9" s="40"/>
    </row>
    <row r="10" spans="1:15" x14ac:dyDescent="0.25">
      <c r="A10" s="35"/>
      <c r="B10" s="37" t="s">
        <v>3</v>
      </c>
      <c r="C10" s="37" t="s">
        <v>87</v>
      </c>
      <c r="D10" s="57"/>
      <c r="E10" s="58"/>
      <c r="F10" s="57"/>
      <c r="G10" s="41" t="s">
        <v>116</v>
      </c>
      <c r="H10" s="42" t="str">
        <f>IF(D10&gt;0,D10/E5*1000,"")</f>
        <v/>
      </c>
      <c r="I10" s="43" t="str">
        <f>IF(E10&gt;0,E10/E5*1000,"")</f>
        <v/>
      </c>
      <c r="J10" s="42" t="str">
        <f>IF(F10&gt;0,F10/E5*1000,"")</f>
        <v/>
      </c>
      <c r="K10" s="37"/>
      <c r="L10" s="37"/>
      <c r="M10" s="40"/>
    </row>
    <row r="11" spans="1:15" x14ac:dyDescent="0.25">
      <c r="A11" s="35"/>
      <c r="B11" s="37"/>
      <c r="C11" s="37"/>
      <c r="D11" s="38"/>
      <c r="E11" s="38"/>
      <c r="F11" s="38"/>
      <c r="G11" s="37"/>
      <c r="H11" s="37"/>
      <c r="I11" s="37"/>
      <c r="J11" s="37"/>
      <c r="K11" s="37"/>
      <c r="L11" s="37"/>
      <c r="M11" s="40"/>
      <c r="O11" s="7"/>
    </row>
    <row r="12" spans="1:15" x14ac:dyDescent="0.25">
      <c r="A12" s="35"/>
      <c r="B12" s="37" t="s">
        <v>4</v>
      </c>
      <c r="C12" s="37" t="s">
        <v>34</v>
      </c>
      <c r="D12" s="38"/>
      <c r="E12" s="59"/>
      <c r="F12" s="38"/>
      <c r="G12" s="37"/>
      <c r="H12" s="38"/>
      <c r="I12" s="39"/>
      <c r="J12" s="38"/>
      <c r="K12" s="37"/>
      <c r="L12" s="37"/>
      <c r="M12" s="40"/>
    </row>
    <row r="13" spans="1:15" x14ac:dyDescent="0.25">
      <c r="A13" s="35"/>
      <c r="B13" s="37"/>
      <c r="C13" s="37"/>
      <c r="D13" s="38"/>
      <c r="E13" s="38"/>
      <c r="F13" s="38"/>
      <c r="G13" s="37"/>
      <c r="H13" s="38"/>
      <c r="I13" s="39"/>
      <c r="J13" s="38"/>
      <c r="K13" s="37"/>
      <c r="L13" s="37"/>
      <c r="M13" s="40"/>
    </row>
    <row r="14" spans="1:15" x14ac:dyDescent="0.25">
      <c r="A14" s="35"/>
      <c r="B14" s="37" t="s">
        <v>5</v>
      </c>
      <c r="C14" s="37" t="s">
        <v>43</v>
      </c>
      <c r="D14" s="38"/>
      <c r="E14" s="60"/>
      <c r="F14" s="38"/>
      <c r="G14" s="206"/>
      <c r="H14" s="66"/>
      <c r="I14" s="205"/>
      <c r="J14" s="66"/>
      <c r="K14" s="37"/>
      <c r="L14" s="37"/>
      <c r="M14" s="40"/>
    </row>
    <row r="15" spans="1:15" x14ac:dyDescent="0.25">
      <c r="A15" s="35"/>
      <c r="B15" s="37"/>
      <c r="C15" s="37"/>
      <c r="D15" s="38"/>
      <c r="E15" s="46"/>
      <c r="F15" s="38"/>
      <c r="G15" s="37"/>
      <c r="H15" s="37"/>
      <c r="I15" s="37"/>
      <c r="J15" s="37"/>
      <c r="K15" s="37"/>
      <c r="L15" s="37"/>
      <c r="M15" s="40"/>
    </row>
    <row r="16" spans="1:15" x14ac:dyDescent="0.25">
      <c r="A16" s="35"/>
      <c r="B16" s="37" t="s">
        <v>6</v>
      </c>
      <c r="C16" s="37" t="s">
        <v>44</v>
      </c>
      <c r="D16" s="38"/>
      <c r="E16" s="60"/>
      <c r="F16" s="38"/>
      <c r="G16" s="37"/>
      <c r="H16" s="37"/>
      <c r="I16" s="37"/>
      <c r="J16" s="37"/>
      <c r="K16" s="37"/>
      <c r="L16" s="37"/>
      <c r="M16" s="40"/>
    </row>
    <row r="17" spans="1:13" ht="15.95" thickBot="1" x14ac:dyDescent="0.3">
      <c r="A17" s="47"/>
      <c r="B17" s="48"/>
      <c r="C17" s="48"/>
      <c r="D17" s="49"/>
      <c r="E17" s="50"/>
      <c r="F17" s="49"/>
      <c r="G17" s="48"/>
      <c r="H17" s="48"/>
      <c r="I17" s="48"/>
      <c r="J17" s="48"/>
      <c r="K17" s="48"/>
      <c r="L17" s="48"/>
      <c r="M17" s="51"/>
    </row>
    <row r="18" spans="1:13" ht="15.95" thickBot="1" x14ac:dyDescent="0.3">
      <c r="E18" s="8"/>
    </row>
    <row r="19" spans="1:13" x14ac:dyDescent="0.25">
      <c r="A19" s="30"/>
      <c r="B19" s="31"/>
      <c r="C19" s="31"/>
      <c r="D19" s="33"/>
      <c r="E19" s="52"/>
      <c r="F19" s="33"/>
      <c r="G19" s="31"/>
      <c r="H19" s="31"/>
      <c r="I19" s="31"/>
      <c r="J19" s="31"/>
      <c r="K19" s="31"/>
      <c r="L19" s="31"/>
      <c r="M19" s="34"/>
    </row>
    <row r="20" spans="1:13" x14ac:dyDescent="0.25">
      <c r="A20" s="35"/>
      <c r="B20" s="36" t="s">
        <v>35</v>
      </c>
      <c r="C20" s="37"/>
      <c r="D20" s="38"/>
      <c r="E20" s="46"/>
      <c r="F20" s="38"/>
      <c r="G20" s="37"/>
      <c r="H20" s="37"/>
      <c r="I20" s="37"/>
      <c r="J20" s="38" t="s">
        <v>1</v>
      </c>
      <c r="K20" s="39" t="s">
        <v>32</v>
      </c>
      <c r="L20" s="38" t="s">
        <v>2</v>
      </c>
      <c r="M20" s="40"/>
    </row>
    <row r="21" spans="1:13" x14ac:dyDescent="0.25">
      <c r="A21" s="35"/>
      <c r="B21" s="37"/>
      <c r="C21" s="37"/>
      <c r="D21" s="38"/>
      <c r="E21" s="38"/>
      <c r="F21" s="38"/>
      <c r="G21" s="37"/>
      <c r="H21" s="37"/>
      <c r="I21" s="37"/>
      <c r="J21" s="38" t="s">
        <v>31</v>
      </c>
      <c r="K21" s="39" t="s">
        <v>31</v>
      </c>
      <c r="L21" s="38" t="s">
        <v>31</v>
      </c>
      <c r="M21" s="40"/>
    </row>
    <row r="22" spans="1:13" x14ac:dyDescent="0.25">
      <c r="A22" s="35"/>
      <c r="B22" s="37" t="s">
        <v>7</v>
      </c>
      <c r="C22" s="37" t="s">
        <v>36</v>
      </c>
      <c r="D22" s="38"/>
      <c r="E22" s="60"/>
      <c r="F22" s="38"/>
      <c r="G22" s="37" t="s">
        <v>74</v>
      </c>
      <c r="H22" s="37"/>
      <c r="I22" s="37"/>
      <c r="J22" s="44" t="str">
        <f>IF(D10&gt;0,D10*$E22*0.01,"")</f>
        <v/>
      </c>
      <c r="K22" s="45" t="str">
        <f>IF(E10&gt;0,E10*$E22*0.01,"")</f>
        <v/>
      </c>
      <c r="L22" s="44" t="str">
        <f>IF(F10&gt;0,F10*$E22*0.01,"")</f>
        <v/>
      </c>
      <c r="M22" s="40"/>
    </row>
    <row r="23" spans="1:13" x14ac:dyDescent="0.25">
      <c r="A23" s="35"/>
      <c r="B23" s="37"/>
      <c r="C23" s="37"/>
      <c r="D23" s="38"/>
      <c r="E23" s="38"/>
      <c r="F23" s="38"/>
      <c r="G23" s="37"/>
      <c r="H23" s="53"/>
      <c r="I23" s="37"/>
      <c r="J23" s="202"/>
      <c r="K23" s="203"/>
      <c r="L23" s="202"/>
      <c r="M23" s="40"/>
    </row>
    <row r="24" spans="1:13" x14ac:dyDescent="0.25">
      <c r="A24" s="35"/>
      <c r="B24" s="37" t="s">
        <v>8</v>
      </c>
      <c r="C24" s="37" t="s">
        <v>37</v>
      </c>
      <c r="D24" s="204"/>
      <c r="E24" s="60"/>
      <c r="F24" s="204"/>
      <c r="G24" s="37" t="s">
        <v>75</v>
      </c>
      <c r="H24" s="37"/>
      <c r="I24" s="37"/>
      <c r="J24" s="44" t="str">
        <f>IF(D10&gt;0,(D32+D34)*$E$24/100,"")</f>
        <v/>
      </c>
      <c r="K24" s="45" t="str">
        <f t="shared" ref="K24:L24" si="0">IF(E10&gt;0,(E32+E34)*$E$24/100,"")</f>
        <v/>
      </c>
      <c r="L24" s="44" t="str">
        <f t="shared" si="0"/>
        <v/>
      </c>
      <c r="M24" s="40"/>
    </row>
    <row r="25" spans="1:13" x14ac:dyDescent="0.25">
      <c r="A25" s="35"/>
      <c r="B25" s="37"/>
      <c r="C25" s="37"/>
      <c r="D25" s="38"/>
      <c r="E25" s="38"/>
      <c r="F25" s="38"/>
      <c r="G25" s="37"/>
      <c r="H25" s="37"/>
      <c r="I25" s="37"/>
      <c r="J25" s="202"/>
      <c r="K25" s="203"/>
      <c r="L25" s="202"/>
      <c r="M25" s="40"/>
    </row>
    <row r="26" spans="1:13" x14ac:dyDescent="0.25">
      <c r="A26" s="35"/>
      <c r="B26" s="37" t="s">
        <v>9</v>
      </c>
      <c r="C26" s="37" t="s">
        <v>38</v>
      </c>
      <c r="D26" s="38"/>
      <c r="E26" s="60"/>
      <c r="F26" s="38"/>
      <c r="G26" s="37" t="s">
        <v>76</v>
      </c>
      <c r="H26" s="37"/>
      <c r="I26" s="37"/>
      <c r="J26" s="44" t="str">
        <f>IF(D10&gt;0,D36*$E26/100,"")</f>
        <v/>
      </c>
      <c r="K26" s="45" t="str">
        <f t="shared" ref="K26:L26" si="1">IF(E10&gt;0,E36*$E26/100,"")</f>
        <v/>
      </c>
      <c r="L26" s="44" t="str">
        <f t="shared" si="1"/>
        <v/>
      </c>
      <c r="M26" s="40"/>
    </row>
    <row r="27" spans="1:13" ht="15.75" thickBot="1" x14ac:dyDescent="0.3">
      <c r="A27" s="47"/>
      <c r="B27" s="48"/>
      <c r="C27" s="48"/>
      <c r="D27" s="49"/>
      <c r="E27" s="49"/>
      <c r="F27" s="49"/>
      <c r="G27" s="48"/>
      <c r="H27" s="48"/>
      <c r="I27" s="48"/>
      <c r="J27" s="48"/>
      <c r="K27" s="48"/>
      <c r="L27" s="48"/>
      <c r="M27" s="51"/>
    </row>
    <row r="28" spans="1:13" ht="15.75" thickBot="1" x14ac:dyDescent="0.3"/>
    <row r="29" spans="1:13" x14ac:dyDescent="0.25">
      <c r="A29" s="30"/>
      <c r="B29" s="31"/>
      <c r="C29" s="31"/>
      <c r="D29" s="33"/>
      <c r="E29" s="33"/>
      <c r="F29" s="33"/>
      <c r="G29" s="31"/>
      <c r="H29" s="31"/>
      <c r="I29" s="31"/>
      <c r="J29" s="31"/>
      <c r="K29" s="31"/>
      <c r="L29" s="31"/>
      <c r="M29" s="34"/>
    </row>
    <row r="30" spans="1:13" x14ac:dyDescent="0.25">
      <c r="A30" s="35"/>
      <c r="B30" s="36" t="s">
        <v>39</v>
      </c>
      <c r="C30" s="211"/>
      <c r="D30" s="38" t="s">
        <v>1</v>
      </c>
      <c r="E30" s="39" t="s">
        <v>32</v>
      </c>
      <c r="F30" s="38" t="s">
        <v>2</v>
      </c>
      <c r="G30" s="37"/>
      <c r="H30" s="37"/>
      <c r="I30" s="37"/>
      <c r="J30" s="37"/>
      <c r="K30" s="37"/>
      <c r="L30" s="37"/>
      <c r="M30" s="40"/>
    </row>
    <row r="31" spans="1:13" x14ac:dyDescent="0.25">
      <c r="A31" s="35"/>
      <c r="B31" s="203"/>
      <c r="C31" s="202"/>
      <c r="D31" s="38" t="s">
        <v>31</v>
      </c>
      <c r="E31" s="39" t="s">
        <v>31</v>
      </c>
      <c r="F31" s="38" t="s">
        <v>31</v>
      </c>
      <c r="G31" s="37"/>
      <c r="H31" s="37"/>
      <c r="I31" s="37"/>
      <c r="J31" s="37"/>
      <c r="K31" s="37"/>
      <c r="L31" s="37"/>
      <c r="M31" s="40"/>
    </row>
    <row r="32" spans="1:13" x14ac:dyDescent="0.25">
      <c r="A32" s="35"/>
      <c r="B32" s="37" t="s">
        <v>10</v>
      </c>
      <c r="C32" s="37" t="s">
        <v>41</v>
      </c>
      <c r="D32" s="44" t="str">
        <f>IF(D10&gt;0,(1-$E$22/100)*D10*1/(1+$E12),"")</f>
        <v/>
      </c>
      <c r="E32" s="45" t="str">
        <f t="shared" ref="E32:F32" si="2">IF(E10&gt;0,(1-$E$22/100)*E10*1/(1+$E12),"")</f>
        <v/>
      </c>
      <c r="F32" s="44" t="str">
        <f t="shared" si="2"/>
        <v/>
      </c>
      <c r="G32" s="37"/>
      <c r="H32" s="37"/>
      <c r="I32" s="37"/>
      <c r="J32" s="37"/>
      <c r="K32" s="37"/>
      <c r="L32" s="37"/>
      <c r="M32" s="40"/>
    </row>
    <row r="33" spans="1:17" x14ac:dyDescent="0.25">
      <c r="A33" s="35"/>
      <c r="B33" s="202"/>
      <c r="C33" s="202"/>
      <c r="D33" s="208"/>
      <c r="E33" s="212"/>
      <c r="F33" s="208"/>
      <c r="G33" s="37"/>
      <c r="H33" s="37"/>
      <c r="I33" s="37"/>
      <c r="J33" s="37"/>
      <c r="K33" s="37"/>
      <c r="L33" s="37"/>
      <c r="M33" s="40"/>
    </row>
    <row r="34" spans="1:17" x14ac:dyDescent="0.25">
      <c r="A34" s="35"/>
      <c r="B34" s="37" t="s">
        <v>11</v>
      </c>
      <c r="C34" s="37" t="s">
        <v>42</v>
      </c>
      <c r="D34" s="44" t="str">
        <f>IF(D10&gt;0,(1-$E$22/100)*D10*$E12/(1+$E12),"")</f>
        <v/>
      </c>
      <c r="E34" s="45" t="str">
        <f t="shared" ref="E34:F34" si="3">IF(E10&gt;0,(1-$E$22/100)*E10*$E12/(1+$E12),"")</f>
        <v/>
      </c>
      <c r="F34" s="44" t="str">
        <f t="shared" si="3"/>
        <v/>
      </c>
      <c r="G34" s="37"/>
      <c r="H34" s="37"/>
      <c r="I34" s="37"/>
      <c r="J34" s="37"/>
      <c r="K34" s="37"/>
      <c r="L34" s="37"/>
      <c r="M34" s="40"/>
    </row>
    <row r="35" spans="1:17" x14ac:dyDescent="0.25">
      <c r="A35" s="35"/>
      <c r="B35" s="202"/>
      <c r="C35" s="202"/>
      <c r="D35" s="208"/>
      <c r="E35" s="212"/>
      <c r="F35" s="208"/>
      <c r="G35" s="37"/>
      <c r="H35" s="37"/>
      <c r="I35" s="37"/>
      <c r="J35" s="37"/>
      <c r="K35" s="37"/>
      <c r="L35" s="37"/>
      <c r="M35" s="40"/>
    </row>
    <row r="36" spans="1:17" x14ac:dyDescent="0.25">
      <c r="A36" s="35"/>
      <c r="B36" s="37" t="s">
        <v>12</v>
      </c>
      <c r="C36" s="37" t="s">
        <v>40</v>
      </c>
      <c r="D36" s="44" t="str">
        <f>IF(D10&gt;0,(D32+D34)*$E$14/100,"")</f>
        <v/>
      </c>
      <c r="E36" s="45" t="str">
        <f t="shared" ref="E36:F36" si="4">IF(E10&gt;0,(E32+E34)*$E$14/100,"")</f>
        <v/>
      </c>
      <c r="F36" s="44" t="str">
        <f t="shared" si="4"/>
        <v/>
      </c>
      <c r="G36" s="37"/>
      <c r="H36" s="37"/>
      <c r="I36" s="37"/>
      <c r="J36" s="37"/>
      <c r="K36" s="37"/>
      <c r="L36" s="37"/>
      <c r="M36" s="40"/>
    </row>
    <row r="37" spans="1:17" ht="15.75" thickBot="1" x14ac:dyDescent="0.3">
      <c r="A37" s="47"/>
      <c r="B37" s="48"/>
      <c r="C37" s="48"/>
      <c r="D37" s="49"/>
      <c r="E37" s="49"/>
      <c r="F37" s="49"/>
      <c r="G37" s="48"/>
      <c r="H37" s="48"/>
      <c r="I37" s="48"/>
      <c r="J37" s="48"/>
      <c r="K37" s="48"/>
      <c r="L37" s="48"/>
      <c r="M37" s="51"/>
    </row>
    <row r="38" spans="1:17" ht="15.75" thickBot="1" x14ac:dyDescent="0.3"/>
    <row r="39" spans="1:17" x14ac:dyDescent="0.25">
      <c r="A39" s="30"/>
      <c r="B39" s="31"/>
      <c r="C39" s="31"/>
      <c r="D39" s="33"/>
      <c r="E39" s="33"/>
      <c r="F39" s="33"/>
      <c r="G39" s="31"/>
      <c r="H39" s="31"/>
      <c r="I39" s="31"/>
      <c r="J39" s="31"/>
      <c r="K39" s="31"/>
      <c r="L39" s="31"/>
      <c r="M39" s="34"/>
    </row>
    <row r="40" spans="1:17" x14ac:dyDescent="0.25">
      <c r="A40" s="35"/>
      <c r="B40" s="36" t="s">
        <v>45</v>
      </c>
      <c r="C40" s="37"/>
      <c r="D40" s="38"/>
      <c r="E40" s="38"/>
      <c r="F40" s="38"/>
      <c r="G40" s="215"/>
      <c r="H40" s="213" t="s">
        <v>77</v>
      </c>
      <c r="I40" s="204"/>
      <c r="J40" s="44" t="str">
        <f>IF(E42&gt;0,E42*E5/1000,"")</f>
        <v/>
      </c>
      <c r="K40" s="206"/>
      <c r="L40" s="206"/>
      <c r="M40" s="40"/>
    </row>
    <row r="41" spans="1:17" x14ac:dyDescent="0.25">
      <c r="A41" s="35"/>
      <c r="B41" s="37"/>
      <c r="C41" s="37"/>
      <c r="D41" s="37"/>
      <c r="E41" s="38"/>
      <c r="F41" s="38"/>
      <c r="G41" s="206"/>
      <c r="H41" s="206"/>
      <c r="I41" s="206"/>
      <c r="J41" s="206"/>
      <c r="K41" s="206"/>
      <c r="L41" s="206"/>
      <c r="M41" s="40"/>
    </row>
    <row r="42" spans="1:17" x14ac:dyDescent="0.25">
      <c r="A42" s="35"/>
      <c r="B42" s="37" t="s">
        <v>13</v>
      </c>
      <c r="C42" s="37" t="s">
        <v>46</v>
      </c>
      <c r="D42" s="38"/>
      <c r="E42" s="54"/>
      <c r="F42" s="38"/>
      <c r="G42" s="215"/>
      <c r="H42" s="41" t="s">
        <v>78</v>
      </c>
      <c r="I42" s="207"/>
      <c r="J42" s="44" t="str">
        <f>IF(AND(E42&gt;0,E44&gt;0,E46&gt;0),J40*1/(1+E44)-J46*E16/100,"")</f>
        <v/>
      </c>
      <c r="K42" s="207"/>
      <c r="L42" s="206"/>
      <c r="M42" s="40"/>
      <c r="O42" s="28"/>
      <c r="P42" s="28"/>
    </row>
    <row r="43" spans="1:17" x14ac:dyDescent="0.25">
      <c r="A43" s="35"/>
      <c r="B43" s="37"/>
      <c r="C43" s="37"/>
      <c r="D43" s="38"/>
      <c r="E43" s="46"/>
      <c r="F43" s="38"/>
      <c r="G43" s="209"/>
      <c r="H43" s="210"/>
      <c r="I43" s="210"/>
      <c r="J43" s="213"/>
      <c r="K43" s="210"/>
      <c r="L43" s="206"/>
      <c r="M43" s="40"/>
      <c r="O43" s="9"/>
      <c r="P43" s="9"/>
      <c r="Q43" s="9"/>
    </row>
    <row r="44" spans="1:17" x14ac:dyDescent="0.25">
      <c r="A44" s="35"/>
      <c r="B44" s="37" t="s">
        <v>14</v>
      </c>
      <c r="C44" s="37" t="s">
        <v>47</v>
      </c>
      <c r="D44" s="38"/>
      <c r="E44" s="55"/>
      <c r="F44" s="38"/>
      <c r="G44" s="215"/>
      <c r="H44" s="41" t="s">
        <v>79</v>
      </c>
      <c r="I44" s="210"/>
      <c r="J44" s="44" t="str">
        <f>IF(AND(E42&gt;0,E44&gt;0,E46&gt;0),J40*E44/(1+E44)-J46*(1-E16/100),"")</f>
        <v/>
      </c>
      <c r="K44" s="210"/>
      <c r="L44" s="206"/>
      <c r="M44" s="40"/>
      <c r="O44" s="9"/>
      <c r="P44" s="9"/>
      <c r="Q44" s="9"/>
    </row>
    <row r="45" spans="1:17" x14ac:dyDescent="0.25">
      <c r="A45" s="35"/>
      <c r="B45" s="37"/>
      <c r="C45" s="37"/>
      <c r="D45" s="38"/>
      <c r="E45" s="46"/>
      <c r="F45" s="38"/>
      <c r="G45" s="209"/>
      <c r="H45" s="210"/>
      <c r="I45" s="210"/>
      <c r="J45" s="213"/>
      <c r="K45" s="207"/>
      <c r="L45" s="206"/>
      <c r="M45" s="40"/>
    </row>
    <row r="46" spans="1:17" x14ac:dyDescent="0.25">
      <c r="A46" s="35"/>
      <c r="B46" s="37" t="s">
        <v>15</v>
      </c>
      <c r="C46" s="37" t="s">
        <v>115</v>
      </c>
      <c r="D46" s="38"/>
      <c r="E46" s="54"/>
      <c r="F46" s="38"/>
      <c r="G46" s="215"/>
      <c r="H46" s="41" t="s">
        <v>80</v>
      </c>
      <c r="I46" s="206"/>
      <c r="J46" s="44" t="str">
        <f>IF(AND(E42&gt;0,E46&gt;0),J40*E46/100,"")</f>
        <v/>
      </c>
      <c r="K46" s="206"/>
      <c r="L46" s="206"/>
      <c r="M46" s="40"/>
    </row>
    <row r="47" spans="1:17" ht="15.75" thickBot="1" x14ac:dyDescent="0.3">
      <c r="A47" s="47"/>
      <c r="B47" s="48"/>
      <c r="C47" s="48"/>
      <c r="D47" s="49"/>
      <c r="E47" s="50"/>
      <c r="F47" s="49"/>
      <c r="G47" s="48"/>
      <c r="H47" s="49"/>
      <c r="I47" s="48"/>
      <c r="J47" s="48"/>
      <c r="K47" s="48"/>
      <c r="L47" s="48"/>
      <c r="M47" s="51"/>
    </row>
    <row r="48" spans="1:17" ht="15.75" thickBot="1" x14ac:dyDescent="0.3">
      <c r="E48" s="8"/>
      <c r="H48" s="6"/>
    </row>
    <row r="49" spans="1:15" x14ac:dyDescent="0.25">
      <c r="A49" s="30"/>
      <c r="B49" s="31"/>
      <c r="C49" s="31"/>
      <c r="D49" s="33"/>
      <c r="E49" s="52"/>
      <c r="F49" s="33"/>
      <c r="G49" s="31"/>
      <c r="H49" s="33"/>
      <c r="I49" s="31"/>
      <c r="J49" s="31"/>
      <c r="K49" s="31"/>
      <c r="L49" s="31"/>
      <c r="M49" s="34"/>
    </row>
    <row r="50" spans="1:15" x14ac:dyDescent="0.25">
      <c r="A50" s="35"/>
      <c r="B50" s="36" t="s">
        <v>48</v>
      </c>
      <c r="C50" s="37"/>
      <c r="D50" s="38" t="s">
        <v>1</v>
      </c>
      <c r="E50" s="39" t="s">
        <v>32</v>
      </c>
      <c r="F50" s="38" t="s">
        <v>2</v>
      </c>
      <c r="G50" s="37"/>
      <c r="H50" s="38" t="s">
        <v>1</v>
      </c>
      <c r="I50" s="39" t="s">
        <v>32</v>
      </c>
      <c r="J50" s="38" t="s">
        <v>2</v>
      </c>
      <c r="K50" s="37"/>
      <c r="L50" s="37"/>
      <c r="M50" s="40"/>
    </row>
    <row r="51" spans="1:15" x14ac:dyDescent="0.25">
      <c r="A51" s="35"/>
      <c r="B51" s="37"/>
      <c r="C51" s="37"/>
      <c r="D51" s="38" t="s">
        <v>31</v>
      </c>
      <c r="E51" s="39" t="s">
        <v>31</v>
      </c>
      <c r="F51" s="38" t="s">
        <v>31</v>
      </c>
      <c r="G51" s="37"/>
      <c r="H51" s="38" t="s">
        <v>31</v>
      </c>
      <c r="I51" s="39" t="s">
        <v>31</v>
      </c>
      <c r="J51" s="38" t="s">
        <v>31</v>
      </c>
      <c r="K51" s="37"/>
      <c r="L51" s="37"/>
      <c r="M51" s="40"/>
    </row>
    <row r="52" spans="1:15" x14ac:dyDescent="0.25">
      <c r="A52" s="35"/>
      <c r="B52" s="37" t="s">
        <v>16</v>
      </c>
      <c r="C52" s="37" t="s">
        <v>81</v>
      </c>
      <c r="D52" s="44" t="str">
        <f>IF(D36="","", D36*(1-$E$26/100)-$J$46)</f>
        <v/>
      </c>
      <c r="E52" s="45" t="str">
        <f>IF(E36="","", E36*(1-$E$26/100)-$J$46)</f>
        <v/>
      </c>
      <c r="F52" s="44" t="str">
        <f>IF(F36="","", F36*(1-$E$26/100)-$J$46)</f>
        <v/>
      </c>
      <c r="G52" s="41" t="s">
        <v>49</v>
      </c>
      <c r="H52" s="61" t="str">
        <f>IF(D10&gt;0,D52/D58,"")</f>
        <v/>
      </c>
      <c r="I52" s="62" t="str">
        <f>IF(E10&gt;0,E52/E58,"")</f>
        <v/>
      </c>
      <c r="J52" s="61" t="str">
        <f>IF(F10&gt;0,F52/F58,"")</f>
        <v/>
      </c>
      <c r="K52" s="37"/>
      <c r="L52" s="37"/>
      <c r="M52" s="40"/>
    </row>
    <row r="53" spans="1:15" x14ac:dyDescent="0.25">
      <c r="A53" s="35"/>
      <c r="B53" s="37"/>
      <c r="C53" s="37"/>
      <c r="D53" s="38"/>
      <c r="E53" s="214"/>
      <c r="F53" s="38"/>
      <c r="G53" s="37"/>
      <c r="H53" s="37"/>
      <c r="I53" s="38"/>
      <c r="J53" s="37"/>
      <c r="K53" s="37"/>
      <c r="L53" s="37"/>
      <c r="M53" s="40"/>
      <c r="O53" s="10"/>
    </row>
    <row r="54" spans="1:15" x14ac:dyDescent="0.25">
      <c r="A54" s="35"/>
      <c r="B54" s="37" t="s">
        <v>17</v>
      </c>
      <c r="C54" s="37" t="s">
        <v>82</v>
      </c>
      <c r="D54" s="44" t="str">
        <f>IF(D32="","",D32*(1-$E$24/100)-$J42)</f>
        <v/>
      </c>
      <c r="E54" s="45" t="str">
        <f>IF(E32="","",E32*(1-$E$24/100)-$J42)</f>
        <v/>
      </c>
      <c r="F54" s="44" t="str">
        <f>IF(F32="","",F32*(1-$E$24/100)-$J42)</f>
        <v/>
      </c>
      <c r="G54" s="41" t="s">
        <v>50</v>
      </c>
      <c r="H54" s="61" t="str">
        <f>IF(D10&gt;0,D54/(D54+D56),"")</f>
        <v/>
      </c>
      <c r="I54" s="62" t="str">
        <f>IF(E10&gt;0,E54/(E54+E56),"")</f>
        <v/>
      </c>
      <c r="J54" s="61" t="str">
        <f>IF(F10&gt;0,F54/(F54+F56),"")</f>
        <v/>
      </c>
      <c r="K54" s="37"/>
      <c r="L54" s="37"/>
      <c r="M54" s="40"/>
    </row>
    <row r="55" spans="1:15" x14ac:dyDescent="0.25">
      <c r="A55" s="35"/>
      <c r="B55" s="37"/>
      <c r="C55" s="37"/>
      <c r="D55" s="38"/>
      <c r="E55" s="214"/>
      <c r="F55" s="38"/>
      <c r="G55" s="37"/>
      <c r="H55" s="38"/>
      <c r="I55" s="37"/>
      <c r="J55" s="37"/>
      <c r="K55" s="37"/>
      <c r="L55" s="37"/>
      <c r="M55" s="40"/>
    </row>
    <row r="56" spans="1:15" x14ac:dyDescent="0.25">
      <c r="A56" s="35"/>
      <c r="B56" s="37" t="s">
        <v>18</v>
      </c>
      <c r="C56" s="37" t="s">
        <v>83</v>
      </c>
      <c r="D56" s="44" t="str">
        <f>IF(D34="","",D34*(1-$E$24/100)-$J44)</f>
        <v/>
      </c>
      <c r="E56" s="45" t="str">
        <f>IF(E34="","",E34*(1-$E$24/100)-$J44)</f>
        <v/>
      </c>
      <c r="F56" s="44" t="str">
        <f>IF(F34="","",F34*(1-$E$24/100)-$J44)</f>
        <v/>
      </c>
      <c r="G56" s="41" t="s">
        <v>51</v>
      </c>
      <c r="H56" s="42" t="str">
        <f>IF(D10&gt;0,D58/E5*1000,"")</f>
        <v/>
      </c>
      <c r="I56" s="216" t="str">
        <f>IF(E10&gt;0,E58/E5*1000,"")</f>
        <v/>
      </c>
      <c r="J56" s="42" t="str">
        <f>IF(F10&gt;0,F58/E5*1000,"")</f>
        <v/>
      </c>
      <c r="K56" s="37"/>
      <c r="L56" s="37"/>
      <c r="M56" s="40"/>
    </row>
    <row r="57" spans="1:15" x14ac:dyDescent="0.25">
      <c r="A57" s="35"/>
      <c r="B57" s="37"/>
      <c r="C57" s="37"/>
      <c r="D57" s="38"/>
      <c r="E57" s="39"/>
      <c r="F57" s="38"/>
      <c r="G57" s="37"/>
      <c r="H57" s="37"/>
      <c r="I57" s="37"/>
      <c r="J57" s="37"/>
      <c r="K57" s="37"/>
      <c r="L57" s="37"/>
      <c r="M57" s="40"/>
    </row>
    <row r="58" spans="1:15" x14ac:dyDescent="0.25">
      <c r="A58" s="35"/>
      <c r="B58" s="37" t="s">
        <v>19</v>
      </c>
      <c r="C58" s="37" t="s">
        <v>84</v>
      </c>
      <c r="D58" s="44" t="str">
        <f>IF(D56="","",D52+D54+D56)</f>
        <v/>
      </c>
      <c r="E58" s="45" t="str">
        <f t="shared" ref="E58:F58" si="5">IF(E56="","",E52+E54+E56)</f>
        <v/>
      </c>
      <c r="F58" s="44" t="str">
        <f t="shared" si="5"/>
        <v/>
      </c>
      <c r="G58" s="37"/>
      <c r="H58" s="37"/>
      <c r="I58" s="37"/>
      <c r="J58" s="37"/>
      <c r="K58" s="37"/>
      <c r="L58" s="37"/>
      <c r="M58" s="40"/>
    </row>
    <row r="59" spans="1:15" ht="15.75" thickBot="1" x14ac:dyDescent="0.3">
      <c r="A59" s="47"/>
      <c r="B59" s="48"/>
      <c r="C59" s="48"/>
      <c r="D59" s="63"/>
      <c r="E59" s="63"/>
      <c r="F59" s="63"/>
      <c r="G59" s="48"/>
      <c r="H59" s="48"/>
      <c r="I59" s="48"/>
      <c r="J59" s="48"/>
      <c r="K59" s="48"/>
      <c r="L59" s="48"/>
      <c r="M59" s="51"/>
    </row>
    <row r="60" spans="1:15" ht="15.75" thickBot="1" x14ac:dyDescent="0.3">
      <c r="D60" s="11"/>
      <c r="E60" s="11"/>
      <c r="F60" s="11"/>
    </row>
    <row r="61" spans="1:15" x14ac:dyDescent="0.25">
      <c r="A61" s="30"/>
      <c r="B61" s="31"/>
      <c r="C61" s="31"/>
      <c r="D61" s="64"/>
      <c r="E61" s="64"/>
      <c r="F61" s="64"/>
      <c r="G61" s="31"/>
      <c r="H61" s="31"/>
      <c r="I61" s="31"/>
      <c r="J61" s="31"/>
      <c r="K61" s="31"/>
      <c r="L61" s="31"/>
      <c r="M61" s="34"/>
    </row>
    <row r="62" spans="1:15" x14ac:dyDescent="0.25">
      <c r="A62" s="35"/>
      <c r="B62" s="36" t="s">
        <v>52</v>
      </c>
      <c r="C62" s="37"/>
      <c r="D62" s="38" t="s">
        <v>1</v>
      </c>
      <c r="E62" s="39" t="s">
        <v>32</v>
      </c>
      <c r="F62" s="38" t="s">
        <v>2</v>
      </c>
      <c r="G62" s="37"/>
      <c r="H62" s="37"/>
      <c r="I62" s="37"/>
      <c r="J62" s="37"/>
      <c r="K62" s="37"/>
      <c r="L62" s="37"/>
      <c r="M62" s="40"/>
    </row>
    <row r="63" spans="1:15" x14ac:dyDescent="0.25">
      <c r="A63" s="35"/>
      <c r="B63" s="37"/>
      <c r="C63" s="37"/>
      <c r="D63" s="38" t="s">
        <v>31</v>
      </c>
      <c r="E63" s="39" t="s">
        <v>31</v>
      </c>
      <c r="F63" s="38" t="s">
        <v>31</v>
      </c>
      <c r="G63" s="37"/>
      <c r="H63" s="37"/>
      <c r="I63" s="37"/>
      <c r="J63" s="37"/>
      <c r="K63" s="37"/>
      <c r="L63" s="37"/>
      <c r="M63" s="40"/>
    </row>
    <row r="64" spans="1:15" x14ac:dyDescent="0.25">
      <c r="A64" s="35"/>
      <c r="B64" s="37" t="s">
        <v>23</v>
      </c>
      <c r="C64" s="37" t="s">
        <v>85</v>
      </c>
      <c r="D64" s="44" t="str">
        <f>IF(D10&gt;0,D56+D54+D52/2,"")</f>
        <v/>
      </c>
      <c r="E64" s="45" t="str">
        <f>IF(E10&gt;0,E56+E54+E52/2,"")</f>
        <v/>
      </c>
      <c r="F64" s="44" t="str">
        <f>IF(F10&gt;0,F56+F54+F52/2,"")</f>
        <v/>
      </c>
      <c r="G64" s="37"/>
      <c r="H64" s="37"/>
      <c r="I64" s="37"/>
      <c r="J64" s="37"/>
      <c r="K64" s="37"/>
      <c r="L64" s="37"/>
      <c r="M64" s="40"/>
    </row>
    <row r="65" spans="1:13" x14ac:dyDescent="0.25">
      <c r="A65" s="35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40"/>
    </row>
    <row r="66" spans="1:13" x14ac:dyDescent="0.25">
      <c r="A66" s="35"/>
      <c r="B66" s="37" t="s">
        <v>24</v>
      </c>
      <c r="C66" s="37" t="s">
        <v>53</v>
      </c>
      <c r="D66" s="37"/>
      <c r="E66" s="56"/>
      <c r="F66" s="37" t="s">
        <v>54</v>
      </c>
      <c r="G66" s="37"/>
      <c r="H66" s="37"/>
      <c r="I66" s="37"/>
      <c r="J66" s="37"/>
      <c r="K66" s="37"/>
      <c r="L66" s="37"/>
      <c r="M66" s="40"/>
    </row>
    <row r="67" spans="1:13" x14ac:dyDescent="0.25">
      <c r="A67" s="35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40"/>
    </row>
    <row r="68" spans="1:13" x14ac:dyDescent="0.25">
      <c r="A68" s="35"/>
      <c r="B68" s="37" t="s">
        <v>25</v>
      </c>
      <c r="C68" s="37" t="s">
        <v>86</v>
      </c>
      <c r="D68" s="44" t="str">
        <f>IF(E66&gt;0,100*D64/E66,"")</f>
        <v/>
      </c>
      <c r="E68" s="45" t="str">
        <f>IF(E66&gt;0,100*E64/E66,"")</f>
        <v/>
      </c>
      <c r="F68" s="44" t="str">
        <f>IF(E66&gt;0,100*F64/E66,"")</f>
        <v/>
      </c>
      <c r="G68" s="37"/>
      <c r="H68" s="37"/>
      <c r="I68" s="37"/>
      <c r="J68" s="37"/>
      <c r="K68" s="37"/>
      <c r="L68" s="37"/>
      <c r="M68" s="40"/>
    </row>
    <row r="69" spans="1:13" ht="15.75" thickBot="1" x14ac:dyDescent="0.3">
      <c r="A69" s="47"/>
      <c r="B69" s="48"/>
      <c r="C69" s="48"/>
      <c r="D69" s="63"/>
      <c r="E69" s="65"/>
      <c r="F69" s="63"/>
      <c r="G69" s="48"/>
      <c r="H69" s="48"/>
      <c r="I69" s="48"/>
      <c r="J69" s="48"/>
      <c r="K69" s="48"/>
      <c r="L69" s="48"/>
      <c r="M69" s="51"/>
    </row>
    <row r="70" spans="1:13" ht="15.75" thickBot="1" x14ac:dyDescent="0.3">
      <c r="D70" s="11"/>
      <c r="E70" s="11"/>
      <c r="F70" s="11"/>
    </row>
    <row r="71" spans="1:13" x14ac:dyDescent="0.25">
      <c r="A71" s="30"/>
      <c r="B71" s="31"/>
      <c r="C71" s="31"/>
      <c r="D71" s="64"/>
      <c r="E71" s="64"/>
      <c r="F71" s="64"/>
      <c r="G71" s="31"/>
      <c r="H71" s="31"/>
      <c r="I71" s="31"/>
      <c r="J71" s="31"/>
      <c r="K71" s="31"/>
      <c r="L71" s="31"/>
      <c r="M71" s="34"/>
    </row>
    <row r="72" spans="1:13" x14ac:dyDescent="0.25">
      <c r="A72" s="35"/>
      <c r="B72" s="36" t="s">
        <v>55</v>
      </c>
      <c r="C72" s="37"/>
      <c r="D72" s="66"/>
      <c r="E72" s="66"/>
      <c r="F72" s="66"/>
      <c r="G72" s="37"/>
      <c r="H72" s="37"/>
      <c r="I72" s="37"/>
      <c r="J72" s="37"/>
      <c r="K72" s="37"/>
      <c r="L72" s="37"/>
      <c r="M72" s="40"/>
    </row>
    <row r="73" spans="1:13" x14ac:dyDescent="0.25">
      <c r="A73" s="35"/>
      <c r="B73" s="37"/>
      <c r="C73" s="37"/>
      <c r="D73" s="66"/>
      <c r="E73" s="66"/>
      <c r="F73" s="66"/>
      <c r="G73" s="37"/>
      <c r="H73" s="37"/>
      <c r="I73" s="37"/>
      <c r="J73" s="37"/>
      <c r="K73" s="37"/>
      <c r="L73" s="37"/>
      <c r="M73" s="40"/>
    </row>
    <row r="74" spans="1:13" x14ac:dyDescent="0.25">
      <c r="A74" s="35"/>
      <c r="B74" s="37" t="s">
        <v>26</v>
      </c>
      <c r="C74" s="37" t="s">
        <v>56</v>
      </c>
      <c r="D74" s="66"/>
      <c r="E74" s="69"/>
      <c r="F74" s="66"/>
      <c r="G74" s="37"/>
      <c r="H74" s="37"/>
      <c r="I74" s="37"/>
      <c r="J74" s="37"/>
      <c r="K74" s="37"/>
      <c r="L74" s="37"/>
      <c r="M74" s="40"/>
    </row>
    <row r="75" spans="1:13" x14ac:dyDescent="0.25">
      <c r="A75" s="35"/>
      <c r="B75" s="37"/>
      <c r="C75" s="37"/>
      <c r="D75" s="66"/>
      <c r="E75" s="66"/>
      <c r="F75" s="66"/>
      <c r="G75" s="37"/>
      <c r="H75" s="37"/>
      <c r="I75" s="37"/>
      <c r="J75" s="37"/>
      <c r="K75" s="37"/>
      <c r="L75" s="37"/>
      <c r="M75" s="40"/>
    </row>
    <row r="76" spans="1:13" x14ac:dyDescent="0.25">
      <c r="A76" s="35"/>
      <c r="B76" s="37" t="s">
        <v>27</v>
      </c>
      <c r="C76" s="37" t="s">
        <v>57</v>
      </c>
      <c r="D76" s="66"/>
      <c r="E76" s="45" t="str">
        <f>IF(E78&gt;0,E74/E78*100,"")</f>
        <v/>
      </c>
      <c r="F76" s="66"/>
      <c r="G76" s="37"/>
      <c r="H76" s="37"/>
      <c r="I76" s="37"/>
      <c r="J76" s="37"/>
      <c r="K76" s="37"/>
      <c r="L76" s="37"/>
      <c r="M76" s="40"/>
    </row>
    <row r="77" spans="1:13" x14ac:dyDescent="0.25">
      <c r="A77" s="35"/>
      <c r="B77" s="37"/>
      <c r="C77" s="37"/>
      <c r="D77" s="66"/>
      <c r="E77" s="66"/>
      <c r="F77" s="66"/>
      <c r="G77" s="37"/>
      <c r="H77" s="37"/>
      <c r="I77" s="37"/>
      <c r="J77" s="37"/>
      <c r="K77" s="37"/>
      <c r="L77" s="37"/>
      <c r="M77" s="40"/>
    </row>
    <row r="78" spans="1:13" x14ac:dyDescent="0.25">
      <c r="A78" s="35"/>
      <c r="B78" s="37" t="s">
        <v>28</v>
      </c>
      <c r="C78" s="37" t="s">
        <v>58</v>
      </c>
      <c r="D78" s="67"/>
      <c r="E78" s="69"/>
      <c r="F78" s="67"/>
      <c r="G78" s="37"/>
      <c r="H78" s="37"/>
      <c r="I78" s="37"/>
      <c r="J78" s="37"/>
      <c r="K78" s="37"/>
      <c r="L78" s="37"/>
      <c r="M78" s="40"/>
    </row>
    <row r="79" spans="1:13" ht="15.75" thickBot="1" x14ac:dyDescent="0.3">
      <c r="A79" s="47"/>
      <c r="B79" s="48"/>
      <c r="C79" s="48"/>
      <c r="D79" s="68"/>
      <c r="E79" s="68"/>
      <c r="F79" s="68"/>
      <c r="G79" s="48"/>
      <c r="H79" s="48"/>
      <c r="I79" s="48"/>
      <c r="J79" s="48"/>
      <c r="K79" s="48"/>
      <c r="L79" s="48"/>
      <c r="M79" s="51"/>
    </row>
    <row r="80" spans="1:13" x14ac:dyDescent="0.25">
      <c r="D80" s="12"/>
      <c r="E80" s="12"/>
      <c r="F80" s="12"/>
    </row>
    <row r="81" spans="2:6" x14ac:dyDescent="0.25">
      <c r="D81" s="12"/>
      <c r="E81" s="12"/>
      <c r="F81" s="12"/>
    </row>
    <row r="82" spans="2:6" x14ac:dyDescent="0.25">
      <c r="B82" s="13" t="s">
        <v>59</v>
      </c>
      <c r="D82" s="12"/>
      <c r="E82" s="12"/>
      <c r="F82" s="12"/>
    </row>
    <row r="83" spans="2:6" x14ac:dyDescent="0.25">
      <c r="D83" s="12"/>
      <c r="E83" s="12"/>
      <c r="F83" s="12"/>
    </row>
    <row r="84" spans="2:6" x14ac:dyDescent="0.25">
      <c r="B84" s="71"/>
      <c r="C84" s="14" t="s">
        <v>60</v>
      </c>
      <c r="D84" s="2"/>
      <c r="E84" s="2"/>
      <c r="F84" s="2"/>
    </row>
    <row r="85" spans="2:6" x14ac:dyDescent="0.25">
      <c r="B85" s="70"/>
      <c r="C85" s="14" t="s">
        <v>61</v>
      </c>
      <c r="D85" s="2"/>
      <c r="E85" s="2"/>
      <c r="F85" s="2"/>
    </row>
    <row r="86" spans="2:6" x14ac:dyDescent="0.25">
      <c r="D86" s="12"/>
      <c r="E86" s="12"/>
      <c r="F86" s="12"/>
    </row>
    <row r="87" spans="2:6" x14ac:dyDescent="0.25">
      <c r="B87" s="2" t="s">
        <v>20</v>
      </c>
      <c r="C87" s="2" t="s">
        <v>118</v>
      </c>
      <c r="D87" s="11"/>
      <c r="E87" s="11"/>
      <c r="F87" s="11"/>
    </row>
    <row r="88" spans="2:6" x14ac:dyDescent="0.25">
      <c r="B88" s="2" t="s">
        <v>21</v>
      </c>
      <c r="C88" s="2" t="s">
        <v>63</v>
      </c>
      <c r="D88" s="11"/>
      <c r="E88" s="11"/>
      <c r="F88" s="11"/>
    </row>
    <row r="89" spans="2:6" x14ac:dyDescent="0.25">
      <c r="C89" s="16" t="s">
        <v>64</v>
      </c>
      <c r="D89" s="11"/>
      <c r="E89" s="11"/>
      <c r="F89" s="11"/>
    </row>
    <row r="90" spans="2:6" x14ac:dyDescent="0.25">
      <c r="C90" s="16" t="s">
        <v>65</v>
      </c>
      <c r="D90" s="11"/>
      <c r="E90" s="11"/>
      <c r="F90" s="11"/>
    </row>
    <row r="91" spans="2:6" x14ac:dyDescent="0.25">
      <c r="B91" s="16" t="s">
        <v>4</v>
      </c>
      <c r="C91" s="16" t="s">
        <v>66</v>
      </c>
      <c r="D91" s="2"/>
      <c r="E91" s="2"/>
      <c r="F91" s="2"/>
    </row>
    <row r="92" spans="2:6" x14ac:dyDescent="0.25">
      <c r="B92" s="16" t="s">
        <v>5</v>
      </c>
      <c r="C92" s="16" t="s">
        <v>67</v>
      </c>
    </row>
    <row r="93" spans="2:6" x14ac:dyDescent="0.25">
      <c r="B93" s="16" t="s">
        <v>6</v>
      </c>
      <c r="C93" s="16" t="s">
        <v>68</v>
      </c>
    </row>
    <row r="94" spans="2:6" x14ac:dyDescent="0.25">
      <c r="B94" s="16" t="s">
        <v>7</v>
      </c>
      <c r="C94" s="16" t="s">
        <v>69</v>
      </c>
      <c r="D94" s="16"/>
      <c r="E94" s="2"/>
      <c r="F94" s="2"/>
    </row>
    <row r="95" spans="2:6" x14ac:dyDescent="0.25">
      <c r="B95" s="16"/>
      <c r="C95" s="16" t="s">
        <v>72</v>
      </c>
      <c r="D95" s="16"/>
      <c r="E95" s="2"/>
      <c r="F95" s="2"/>
    </row>
    <row r="96" spans="2:6" x14ac:dyDescent="0.25">
      <c r="B96" s="16" t="s">
        <v>8</v>
      </c>
      <c r="C96" s="16" t="s">
        <v>70</v>
      </c>
      <c r="D96" s="16"/>
      <c r="E96" s="2"/>
      <c r="F96" s="2"/>
    </row>
    <row r="97" spans="2:6" x14ac:dyDescent="0.25">
      <c r="B97" s="16"/>
      <c r="C97" s="16" t="s">
        <v>71</v>
      </c>
      <c r="D97" s="16"/>
      <c r="E97" s="2"/>
      <c r="F97" s="2"/>
    </row>
    <row r="98" spans="2:6" x14ac:dyDescent="0.25">
      <c r="B98" s="16" t="s">
        <v>9</v>
      </c>
      <c r="C98" s="16" t="s">
        <v>73</v>
      </c>
      <c r="D98" s="16"/>
      <c r="E98" s="2"/>
      <c r="F98" s="2"/>
    </row>
    <row r="99" spans="2:6" x14ac:dyDescent="0.25">
      <c r="B99" s="16"/>
      <c r="C99" s="16" t="s">
        <v>71</v>
      </c>
      <c r="D99" s="16"/>
      <c r="E99" s="2"/>
      <c r="F99" s="2"/>
    </row>
    <row r="100" spans="2:6" x14ac:dyDescent="0.25">
      <c r="B100" s="16" t="s">
        <v>10</v>
      </c>
      <c r="C100" s="16" t="s">
        <v>88</v>
      </c>
      <c r="D100" s="16"/>
      <c r="E100" s="2"/>
      <c r="F100" s="2"/>
    </row>
    <row r="101" spans="2:6" x14ac:dyDescent="0.25">
      <c r="B101" s="16"/>
      <c r="C101" s="16" t="s">
        <v>89</v>
      </c>
      <c r="D101" s="16"/>
      <c r="E101" s="2"/>
      <c r="F101" s="2"/>
    </row>
    <row r="102" spans="2:6" x14ac:dyDescent="0.25">
      <c r="B102" s="16" t="s">
        <v>11</v>
      </c>
      <c r="C102" s="16" t="s">
        <v>90</v>
      </c>
      <c r="D102" s="16"/>
      <c r="E102" s="2"/>
      <c r="F102" s="2"/>
    </row>
    <row r="103" spans="2:6" x14ac:dyDescent="0.25">
      <c r="B103" s="16"/>
      <c r="C103" s="16" t="s">
        <v>89</v>
      </c>
      <c r="D103" s="16"/>
      <c r="E103" s="2"/>
      <c r="F103" s="2"/>
    </row>
    <row r="104" spans="2:6" x14ac:dyDescent="0.25">
      <c r="B104" s="16" t="s">
        <v>12</v>
      </c>
      <c r="C104" s="16" t="s">
        <v>91</v>
      </c>
      <c r="D104" s="16"/>
      <c r="E104" s="2"/>
      <c r="F104" s="2"/>
    </row>
    <row r="105" spans="2:6" x14ac:dyDescent="0.25">
      <c r="B105" s="16"/>
      <c r="C105" s="16" t="s">
        <v>89</v>
      </c>
      <c r="D105" s="16"/>
      <c r="E105" s="2"/>
      <c r="F105" s="2"/>
    </row>
    <row r="106" spans="2:6" x14ac:dyDescent="0.25">
      <c r="B106" s="16" t="s">
        <v>13</v>
      </c>
      <c r="C106" s="16" t="s">
        <v>93</v>
      </c>
      <c r="D106" s="16"/>
      <c r="E106" s="2"/>
      <c r="F106" s="2"/>
    </row>
    <row r="107" spans="2:6" x14ac:dyDescent="0.25">
      <c r="B107" s="16"/>
      <c r="C107" s="16" t="s">
        <v>92</v>
      </c>
      <c r="D107" s="16"/>
      <c r="E107" s="2"/>
      <c r="F107" s="2"/>
    </row>
    <row r="108" spans="2:6" x14ac:dyDescent="0.25">
      <c r="B108" s="16" t="s">
        <v>14</v>
      </c>
      <c r="C108" s="16" t="s">
        <v>119</v>
      </c>
      <c r="D108" s="16"/>
      <c r="E108" s="2"/>
      <c r="F108" s="2"/>
    </row>
    <row r="109" spans="2:6" x14ac:dyDescent="0.25">
      <c r="B109" s="16"/>
      <c r="C109" s="16" t="s">
        <v>95</v>
      </c>
      <c r="D109" s="16"/>
      <c r="E109" s="2"/>
      <c r="F109" s="2"/>
    </row>
    <row r="110" spans="2:6" x14ac:dyDescent="0.25">
      <c r="B110" s="16" t="s">
        <v>15</v>
      </c>
      <c r="C110" s="16" t="s">
        <v>120</v>
      </c>
      <c r="D110" s="16"/>
      <c r="E110" s="2"/>
      <c r="F110" s="2"/>
    </row>
    <row r="111" spans="2:6" x14ac:dyDescent="0.25">
      <c r="B111" s="16"/>
      <c r="C111" s="16" t="s">
        <v>121</v>
      </c>
      <c r="D111" s="16"/>
      <c r="E111" s="2"/>
      <c r="F111" s="2"/>
    </row>
    <row r="112" spans="2:6" x14ac:dyDescent="0.25">
      <c r="B112" s="16" t="s">
        <v>16</v>
      </c>
      <c r="C112" s="16" t="s">
        <v>98</v>
      </c>
      <c r="D112" s="16"/>
      <c r="E112" s="2"/>
      <c r="F112" s="2"/>
    </row>
    <row r="113" spans="2:6" x14ac:dyDescent="0.25">
      <c r="B113" s="16" t="s">
        <v>17</v>
      </c>
      <c r="C113" s="16" t="s">
        <v>100</v>
      </c>
      <c r="D113" s="16"/>
      <c r="E113" s="2"/>
      <c r="F113" s="2"/>
    </row>
    <row r="114" spans="2:6" x14ac:dyDescent="0.25">
      <c r="B114" s="16" t="s">
        <v>18</v>
      </c>
      <c r="C114" s="16" t="s">
        <v>99</v>
      </c>
      <c r="D114" s="16"/>
      <c r="E114" s="2"/>
      <c r="F114" s="2"/>
    </row>
    <row r="115" spans="2:6" x14ac:dyDescent="0.25">
      <c r="B115" s="16" t="s">
        <v>19</v>
      </c>
      <c r="C115" s="16" t="s">
        <v>101</v>
      </c>
      <c r="D115" s="16"/>
      <c r="E115" s="2"/>
      <c r="F115" s="2"/>
    </row>
    <row r="116" spans="2:6" x14ac:dyDescent="0.25">
      <c r="B116" s="16" t="s">
        <v>23</v>
      </c>
      <c r="C116" s="16" t="s">
        <v>102</v>
      </c>
      <c r="D116" s="16"/>
      <c r="E116" s="2"/>
      <c r="F116" s="2"/>
    </row>
    <row r="117" spans="2:6" x14ac:dyDescent="0.25">
      <c r="B117" s="16" t="s">
        <v>24</v>
      </c>
      <c r="C117" s="16" t="s">
        <v>103</v>
      </c>
      <c r="D117" s="16"/>
      <c r="E117" s="2"/>
      <c r="F117" s="2"/>
    </row>
    <row r="118" spans="2:6" x14ac:dyDescent="0.25">
      <c r="B118" s="16" t="s">
        <v>25</v>
      </c>
      <c r="C118" s="16" t="s">
        <v>104</v>
      </c>
      <c r="D118" s="16"/>
      <c r="E118" s="2"/>
      <c r="F118" s="2"/>
    </row>
    <row r="119" spans="2:6" x14ac:dyDescent="0.25">
      <c r="B119" s="16" t="s">
        <v>26</v>
      </c>
      <c r="C119" s="16" t="s">
        <v>105</v>
      </c>
      <c r="D119" s="16"/>
      <c r="E119" s="2"/>
      <c r="F119" s="2"/>
    </row>
    <row r="120" spans="2:6" x14ac:dyDescent="0.25">
      <c r="C120" s="16" t="s">
        <v>106</v>
      </c>
      <c r="D120" s="16"/>
      <c r="E120" s="2"/>
      <c r="F120" s="2"/>
    </row>
    <row r="121" spans="2:6" x14ac:dyDescent="0.25">
      <c r="B121" s="16" t="s">
        <v>27</v>
      </c>
      <c r="C121" s="16" t="s">
        <v>108</v>
      </c>
      <c r="D121" s="16"/>
      <c r="E121" s="2"/>
      <c r="F121" s="2"/>
    </row>
    <row r="122" spans="2:6" x14ac:dyDescent="0.25">
      <c r="C122" s="16" t="s">
        <v>109</v>
      </c>
      <c r="D122" s="16"/>
      <c r="E122" s="2"/>
      <c r="F122" s="2"/>
    </row>
    <row r="123" spans="2:6" x14ac:dyDescent="0.25">
      <c r="B123" s="16" t="s">
        <v>28</v>
      </c>
      <c r="C123" s="16" t="s">
        <v>107</v>
      </c>
      <c r="D123" s="16"/>
      <c r="E123" s="2"/>
      <c r="F123" s="2"/>
    </row>
    <row r="124" spans="2:6" x14ac:dyDescent="0.25">
      <c r="B124" s="16"/>
      <c r="C124" s="16"/>
      <c r="D124" s="16"/>
      <c r="E124" s="2"/>
      <c r="F124" s="2"/>
    </row>
    <row r="125" spans="2:6" x14ac:dyDescent="0.25">
      <c r="B125" s="16"/>
      <c r="C125" s="16"/>
      <c r="D125" s="16"/>
      <c r="E125" s="2"/>
      <c r="F125" s="2"/>
    </row>
    <row r="126" spans="2:6" x14ac:dyDescent="0.25">
      <c r="B126" s="17" t="s">
        <v>110</v>
      </c>
      <c r="D126" s="2"/>
      <c r="E126" s="2"/>
      <c r="F126" s="2"/>
    </row>
    <row r="127" spans="2:6" x14ac:dyDescent="0.25">
      <c r="B127" s="2" t="s">
        <v>111</v>
      </c>
      <c r="D127" s="2"/>
      <c r="E127" s="2"/>
      <c r="F127" s="2"/>
    </row>
    <row r="128" spans="2:6" x14ac:dyDescent="0.25">
      <c r="B128" s="2" t="s">
        <v>112</v>
      </c>
      <c r="D128" s="2"/>
      <c r="E128" s="2"/>
      <c r="F128" s="2"/>
    </row>
    <row r="129" spans="2:6" x14ac:dyDescent="0.25">
      <c r="B129" s="2" t="s">
        <v>113</v>
      </c>
      <c r="D129" s="2"/>
      <c r="E129" s="2"/>
      <c r="F129" s="2"/>
    </row>
    <row r="130" spans="2:6" x14ac:dyDescent="0.25">
      <c r="B130" s="2" t="s">
        <v>114</v>
      </c>
      <c r="D130" s="2"/>
      <c r="E130" s="2"/>
      <c r="F130" s="2"/>
    </row>
    <row r="131" spans="2:6" x14ac:dyDescent="0.25">
      <c r="B131" s="2" t="s">
        <v>122</v>
      </c>
      <c r="D131" s="2"/>
      <c r="E131" s="2"/>
      <c r="F131" s="2"/>
    </row>
    <row r="132" spans="2:6" x14ac:dyDescent="0.25">
      <c r="B132" s="2" t="s">
        <v>123</v>
      </c>
      <c r="D132" s="2"/>
      <c r="E132" s="2"/>
      <c r="F132" s="2"/>
    </row>
    <row r="133" spans="2:6" x14ac:dyDescent="0.25">
      <c r="B133" s="2" t="s">
        <v>124</v>
      </c>
      <c r="D133" s="2"/>
      <c r="E133" s="2"/>
      <c r="F133" s="2"/>
    </row>
    <row r="134" spans="2:6" x14ac:dyDescent="0.25">
      <c r="B134" s="2" t="s">
        <v>125</v>
      </c>
      <c r="D134" s="2"/>
      <c r="E134" s="2"/>
      <c r="F134" s="2"/>
    </row>
    <row r="135" spans="2:6" x14ac:dyDescent="0.25">
      <c r="D135" s="2"/>
      <c r="E135" s="2"/>
      <c r="F135" s="2"/>
    </row>
    <row r="137" spans="2:6" x14ac:dyDescent="0.25">
      <c r="C137" s="18"/>
    </row>
  </sheetData>
  <mergeCells count="1">
    <mergeCell ref="B3:C3"/>
  </mergeCells>
  <pageMargins left="0.59055118110236227" right="0.19685039370078741" top="0.59055118110236227" bottom="0.39370078740157483" header="0.31496062992125984" footer="0.31496062992125984"/>
  <pageSetup paperSize="9" scale="54" orientation="portrait" r:id="rId1"/>
  <rowBreaks count="1" manualBreakCount="1">
    <brk id="7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37"/>
  <sheetViews>
    <sheetView showGridLines="0" zoomScaleNormal="100" workbookViewId="0">
      <selection activeCell="B3" sqref="B3:C3"/>
    </sheetView>
  </sheetViews>
  <sheetFormatPr defaultColWidth="9.140625" defaultRowHeight="15" x14ac:dyDescent="0.25"/>
  <cols>
    <col min="1" max="1" width="2.7109375" style="2" customWidth="1"/>
    <col min="2" max="2" width="4.7109375" style="2" customWidth="1"/>
    <col min="3" max="3" width="59.7109375" style="2" customWidth="1"/>
    <col min="4" max="5" width="9" style="28" customWidth="1"/>
    <col min="6" max="6" width="8.85546875" style="28" customWidth="1"/>
    <col min="7" max="7" width="30.7109375" style="2" customWidth="1"/>
    <col min="8" max="12" width="9" style="2" customWidth="1"/>
    <col min="13" max="13" width="2.7109375" style="2" customWidth="1"/>
    <col min="14" max="16384" width="9.140625" style="2"/>
  </cols>
  <sheetData>
    <row r="2" spans="1:15" x14ac:dyDescent="0.25">
      <c r="B2" s="1" t="s">
        <v>117</v>
      </c>
    </row>
    <row r="3" spans="1:15" x14ac:dyDescent="0.25">
      <c r="B3" s="217"/>
      <c r="C3" s="218"/>
    </row>
    <row r="5" spans="1:15" x14ac:dyDescent="0.25">
      <c r="B5" s="2" t="s">
        <v>0</v>
      </c>
      <c r="C5" s="2" t="s">
        <v>30</v>
      </c>
      <c r="D5" s="2"/>
      <c r="E5" s="4"/>
    </row>
    <row r="6" spans="1:15" ht="15.95" thickBot="1" x14ac:dyDescent="0.3">
      <c r="D6" s="2"/>
      <c r="E6" s="5"/>
    </row>
    <row r="7" spans="1:15" x14ac:dyDescent="0.25">
      <c r="A7" s="30"/>
      <c r="B7" s="31"/>
      <c r="C7" s="31"/>
      <c r="D7" s="31"/>
      <c r="E7" s="32"/>
      <c r="F7" s="33"/>
      <c r="G7" s="31"/>
      <c r="H7" s="31"/>
      <c r="I7" s="31"/>
      <c r="J7" s="31"/>
      <c r="K7" s="31"/>
      <c r="L7" s="31"/>
      <c r="M7" s="34"/>
    </row>
    <row r="8" spans="1:15" x14ac:dyDescent="0.25">
      <c r="A8" s="35"/>
      <c r="B8" s="36" t="s">
        <v>33</v>
      </c>
      <c r="C8" s="37"/>
      <c r="D8" s="38" t="s">
        <v>1</v>
      </c>
      <c r="E8" s="39" t="s">
        <v>32</v>
      </c>
      <c r="F8" s="38" t="s">
        <v>2</v>
      </c>
      <c r="G8" s="37"/>
      <c r="H8" s="38" t="s">
        <v>1</v>
      </c>
      <c r="I8" s="39" t="s">
        <v>32</v>
      </c>
      <c r="J8" s="38" t="s">
        <v>2</v>
      </c>
      <c r="K8" s="37"/>
      <c r="L8" s="37"/>
      <c r="M8" s="40"/>
    </row>
    <row r="9" spans="1:15" x14ac:dyDescent="0.25">
      <c r="A9" s="35"/>
      <c r="B9" s="37"/>
      <c r="C9" s="37"/>
      <c r="D9" s="38" t="s">
        <v>31</v>
      </c>
      <c r="E9" s="39" t="s">
        <v>31</v>
      </c>
      <c r="F9" s="38" t="s">
        <v>31</v>
      </c>
      <c r="G9" s="37"/>
      <c r="H9" s="38" t="s">
        <v>31</v>
      </c>
      <c r="I9" s="39" t="s">
        <v>31</v>
      </c>
      <c r="J9" s="38" t="s">
        <v>31</v>
      </c>
      <c r="K9" s="37"/>
      <c r="L9" s="37"/>
      <c r="M9" s="40"/>
    </row>
    <row r="10" spans="1:15" x14ac:dyDescent="0.25">
      <c r="A10" s="35"/>
      <c r="B10" s="37" t="s">
        <v>3</v>
      </c>
      <c r="C10" s="37" t="s">
        <v>87</v>
      </c>
      <c r="D10" s="57"/>
      <c r="E10" s="58"/>
      <c r="F10" s="57"/>
      <c r="G10" s="41" t="s">
        <v>116</v>
      </c>
      <c r="H10" s="42" t="str">
        <f>IF(D10&gt;0,D10/E5*1000,"")</f>
        <v/>
      </c>
      <c r="I10" s="43" t="str">
        <f>IF(E10&gt;0,E10/E5*1000,"")</f>
        <v/>
      </c>
      <c r="J10" s="42" t="str">
        <f>IF(F10&gt;0,F10/E5*1000,"")</f>
        <v/>
      </c>
      <c r="K10" s="37"/>
      <c r="L10" s="37"/>
      <c r="M10" s="40"/>
    </row>
    <row r="11" spans="1:15" x14ac:dyDescent="0.25">
      <c r="A11" s="35"/>
      <c r="B11" s="37"/>
      <c r="C11" s="37"/>
      <c r="D11" s="38"/>
      <c r="E11" s="38"/>
      <c r="F11" s="38"/>
      <c r="G11" s="37"/>
      <c r="H11" s="37"/>
      <c r="I11" s="37"/>
      <c r="J11" s="37"/>
      <c r="K11" s="37"/>
      <c r="L11" s="37"/>
      <c r="M11" s="40"/>
      <c r="O11" s="7"/>
    </row>
    <row r="12" spans="1:15" x14ac:dyDescent="0.25">
      <c r="A12" s="35"/>
      <c r="B12" s="37" t="s">
        <v>4</v>
      </c>
      <c r="C12" s="37" t="s">
        <v>34</v>
      </c>
      <c r="D12" s="38"/>
      <c r="E12" s="59"/>
      <c r="F12" s="38"/>
      <c r="G12" s="37"/>
      <c r="H12" s="38"/>
      <c r="I12" s="39"/>
      <c r="J12" s="38"/>
      <c r="K12" s="37"/>
      <c r="L12" s="37"/>
      <c r="M12" s="40"/>
    </row>
    <row r="13" spans="1:15" x14ac:dyDescent="0.25">
      <c r="A13" s="35"/>
      <c r="B13" s="37"/>
      <c r="C13" s="37"/>
      <c r="D13" s="38"/>
      <c r="E13" s="38"/>
      <c r="F13" s="38"/>
      <c r="G13" s="37"/>
      <c r="H13" s="38"/>
      <c r="I13" s="39"/>
      <c r="J13" s="38"/>
      <c r="K13" s="37"/>
      <c r="L13" s="37"/>
      <c r="M13" s="40"/>
    </row>
    <row r="14" spans="1:15" x14ac:dyDescent="0.25">
      <c r="A14" s="35"/>
      <c r="B14" s="37" t="s">
        <v>5</v>
      </c>
      <c r="C14" s="37" t="s">
        <v>43</v>
      </c>
      <c r="D14" s="38"/>
      <c r="E14" s="60"/>
      <c r="F14" s="38"/>
      <c r="G14" s="206"/>
      <c r="H14" s="66"/>
      <c r="I14" s="205"/>
      <c r="J14" s="66"/>
      <c r="K14" s="37"/>
      <c r="L14" s="37"/>
      <c r="M14" s="40"/>
    </row>
    <row r="15" spans="1:15" x14ac:dyDescent="0.25">
      <c r="A15" s="35"/>
      <c r="B15" s="37"/>
      <c r="C15" s="37"/>
      <c r="D15" s="38"/>
      <c r="E15" s="46"/>
      <c r="F15" s="38"/>
      <c r="G15" s="37"/>
      <c r="H15" s="37"/>
      <c r="I15" s="37"/>
      <c r="J15" s="37"/>
      <c r="K15" s="37"/>
      <c r="L15" s="37"/>
      <c r="M15" s="40"/>
    </row>
    <row r="16" spans="1:15" x14ac:dyDescent="0.25">
      <c r="A16" s="35"/>
      <c r="B16" s="37" t="s">
        <v>6</v>
      </c>
      <c r="C16" s="37" t="s">
        <v>44</v>
      </c>
      <c r="D16" s="38"/>
      <c r="E16" s="60"/>
      <c r="F16" s="38"/>
      <c r="G16" s="37"/>
      <c r="H16" s="37"/>
      <c r="I16" s="37"/>
      <c r="J16" s="37"/>
      <c r="K16" s="37"/>
      <c r="L16" s="37"/>
      <c r="M16" s="40"/>
    </row>
    <row r="17" spans="1:13" ht="15.95" thickBot="1" x14ac:dyDescent="0.3">
      <c r="A17" s="47"/>
      <c r="B17" s="48"/>
      <c r="C17" s="48"/>
      <c r="D17" s="49"/>
      <c r="E17" s="50"/>
      <c r="F17" s="49"/>
      <c r="G17" s="48"/>
      <c r="H17" s="48"/>
      <c r="I17" s="48"/>
      <c r="J17" s="48"/>
      <c r="K17" s="48"/>
      <c r="L17" s="48"/>
      <c r="M17" s="51"/>
    </row>
    <row r="18" spans="1:13" ht="15.95" thickBot="1" x14ac:dyDescent="0.3">
      <c r="E18" s="8"/>
    </row>
    <row r="19" spans="1:13" x14ac:dyDescent="0.25">
      <c r="A19" s="30"/>
      <c r="B19" s="31"/>
      <c r="C19" s="31"/>
      <c r="D19" s="33"/>
      <c r="E19" s="52"/>
      <c r="F19" s="33"/>
      <c r="G19" s="31"/>
      <c r="H19" s="31"/>
      <c r="I19" s="31"/>
      <c r="J19" s="31"/>
      <c r="K19" s="31"/>
      <c r="L19" s="31"/>
      <c r="M19" s="34"/>
    </row>
    <row r="20" spans="1:13" x14ac:dyDescent="0.25">
      <c r="A20" s="35"/>
      <c r="B20" s="36" t="s">
        <v>35</v>
      </c>
      <c r="C20" s="37"/>
      <c r="D20" s="38"/>
      <c r="E20" s="46"/>
      <c r="F20" s="38"/>
      <c r="G20" s="37"/>
      <c r="H20" s="37"/>
      <c r="I20" s="37"/>
      <c r="J20" s="38" t="s">
        <v>1</v>
      </c>
      <c r="K20" s="39" t="s">
        <v>32</v>
      </c>
      <c r="L20" s="38" t="s">
        <v>2</v>
      </c>
      <c r="M20" s="40"/>
    </row>
    <row r="21" spans="1:13" x14ac:dyDescent="0.25">
      <c r="A21" s="35"/>
      <c r="B21" s="37"/>
      <c r="C21" s="37"/>
      <c r="D21" s="38"/>
      <c r="E21" s="38"/>
      <c r="F21" s="38"/>
      <c r="G21" s="37"/>
      <c r="H21" s="37"/>
      <c r="I21" s="37"/>
      <c r="J21" s="38" t="s">
        <v>31</v>
      </c>
      <c r="K21" s="39" t="s">
        <v>31</v>
      </c>
      <c r="L21" s="38" t="s">
        <v>31</v>
      </c>
      <c r="M21" s="40"/>
    </row>
    <row r="22" spans="1:13" x14ac:dyDescent="0.25">
      <c r="A22" s="35"/>
      <c r="B22" s="37" t="s">
        <v>7</v>
      </c>
      <c r="C22" s="37" t="s">
        <v>36</v>
      </c>
      <c r="D22" s="38"/>
      <c r="E22" s="60"/>
      <c r="F22" s="38"/>
      <c r="G22" s="37" t="s">
        <v>74</v>
      </c>
      <c r="H22" s="37"/>
      <c r="I22" s="37"/>
      <c r="J22" s="44" t="str">
        <f>IF(D10&gt;0,D10*$E22*0.01,"")</f>
        <v/>
      </c>
      <c r="K22" s="45" t="str">
        <f>IF(E10&gt;0,E10*$E22*0.01,"")</f>
        <v/>
      </c>
      <c r="L22" s="44" t="str">
        <f>IF(F10&gt;0,F10*$E22*0.01,"")</f>
        <v/>
      </c>
      <c r="M22" s="40"/>
    </row>
    <row r="23" spans="1:13" x14ac:dyDescent="0.25">
      <c r="A23" s="35"/>
      <c r="B23" s="37"/>
      <c r="C23" s="37"/>
      <c r="D23" s="38"/>
      <c r="E23" s="38"/>
      <c r="F23" s="38"/>
      <c r="G23" s="37"/>
      <c r="H23" s="53"/>
      <c r="I23" s="37"/>
      <c r="J23" s="202"/>
      <c r="K23" s="203"/>
      <c r="L23" s="202"/>
      <c r="M23" s="40"/>
    </row>
    <row r="24" spans="1:13" x14ac:dyDescent="0.25">
      <c r="A24" s="35"/>
      <c r="B24" s="37" t="s">
        <v>8</v>
      </c>
      <c r="C24" s="37" t="s">
        <v>37</v>
      </c>
      <c r="D24" s="204"/>
      <c r="E24" s="60"/>
      <c r="F24" s="204"/>
      <c r="G24" s="37" t="s">
        <v>75</v>
      </c>
      <c r="H24" s="37"/>
      <c r="I24" s="37"/>
      <c r="J24" s="44" t="str">
        <f>IF(D10&gt;0,(D32+D34)*$E$24/100,"")</f>
        <v/>
      </c>
      <c r="K24" s="45" t="str">
        <f t="shared" ref="K24:L24" si="0">IF(E10&gt;0,(E32+E34)*$E$24/100,"")</f>
        <v/>
      </c>
      <c r="L24" s="44" t="str">
        <f t="shared" si="0"/>
        <v/>
      </c>
      <c r="M24" s="40"/>
    </row>
    <row r="25" spans="1:13" x14ac:dyDescent="0.25">
      <c r="A25" s="35"/>
      <c r="B25" s="37"/>
      <c r="C25" s="37"/>
      <c r="D25" s="38"/>
      <c r="E25" s="38"/>
      <c r="F25" s="38"/>
      <c r="G25" s="37"/>
      <c r="H25" s="37"/>
      <c r="I25" s="37"/>
      <c r="J25" s="202"/>
      <c r="K25" s="203"/>
      <c r="L25" s="202"/>
      <c r="M25" s="40"/>
    </row>
    <row r="26" spans="1:13" x14ac:dyDescent="0.25">
      <c r="A26" s="35"/>
      <c r="B26" s="37" t="s">
        <v>9</v>
      </c>
      <c r="C26" s="37" t="s">
        <v>38</v>
      </c>
      <c r="D26" s="38"/>
      <c r="E26" s="60"/>
      <c r="F26" s="38"/>
      <c r="G26" s="37" t="s">
        <v>76</v>
      </c>
      <c r="H26" s="37"/>
      <c r="I26" s="37"/>
      <c r="J26" s="44" t="str">
        <f>IF(D10&gt;0,D36*$E26/100,"")</f>
        <v/>
      </c>
      <c r="K26" s="45" t="str">
        <f t="shared" ref="K26:L26" si="1">IF(E10&gt;0,E36*$E26/100,"")</f>
        <v/>
      </c>
      <c r="L26" s="44" t="str">
        <f t="shared" si="1"/>
        <v/>
      </c>
      <c r="M26" s="40"/>
    </row>
    <row r="27" spans="1:13" ht="15.75" thickBot="1" x14ac:dyDescent="0.3">
      <c r="A27" s="47"/>
      <c r="B27" s="48"/>
      <c r="C27" s="48"/>
      <c r="D27" s="49"/>
      <c r="E27" s="49"/>
      <c r="F27" s="49"/>
      <c r="G27" s="48"/>
      <c r="H27" s="48"/>
      <c r="I27" s="48"/>
      <c r="J27" s="48"/>
      <c r="K27" s="48"/>
      <c r="L27" s="48"/>
      <c r="M27" s="51"/>
    </row>
    <row r="28" spans="1:13" ht="15.75" thickBot="1" x14ac:dyDescent="0.3"/>
    <row r="29" spans="1:13" x14ac:dyDescent="0.25">
      <c r="A29" s="30"/>
      <c r="B29" s="31"/>
      <c r="C29" s="31"/>
      <c r="D29" s="33"/>
      <c r="E29" s="33"/>
      <c r="F29" s="33"/>
      <c r="G29" s="31"/>
      <c r="H29" s="31"/>
      <c r="I29" s="31"/>
      <c r="J29" s="31"/>
      <c r="K29" s="31"/>
      <c r="L29" s="31"/>
      <c r="M29" s="34"/>
    </row>
    <row r="30" spans="1:13" x14ac:dyDescent="0.25">
      <c r="A30" s="35"/>
      <c r="B30" s="36" t="s">
        <v>39</v>
      </c>
      <c r="C30" s="211"/>
      <c r="D30" s="38" t="s">
        <v>1</v>
      </c>
      <c r="E30" s="39" t="s">
        <v>32</v>
      </c>
      <c r="F30" s="38" t="s">
        <v>2</v>
      </c>
      <c r="G30" s="37"/>
      <c r="H30" s="37"/>
      <c r="I30" s="37"/>
      <c r="J30" s="37"/>
      <c r="K30" s="37"/>
      <c r="L30" s="37"/>
      <c r="M30" s="40"/>
    </row>
    <row r="31" spans="1:13" x14ac:dyDescent="0.25">
      <c r="A31" s="35"/>
      <c r="B31" s="203"/>
      <c r="C31" s="202"/>
      <c r="D31" s="38" t="s">
        <v>31</v>
      </c>
      <c r="E31" s="39" t="s">
        <v>31</v>
      </c>
      <c r="F31" s="38" t="s">
        <v>31</v>
      </c>
      <c r="G31" s="37"/>
      <c r="H31" s="37"/>
      <c r="I31" s="37"/>
      <c r="J31" s="37"/>
      <c r="K31" s="37"/>
      <c r="L31" s="37"/>
      <c r="M31" s="40"/>
    </row>
    <row r="32" spans="1:13" x14ac:dyDescent="0.25">
      <c r="A32" s="35"/>
      <c r="B32" s="37" t="s">
        <v>10</v>
      </c>
      <c r="C32" s="37" t="s">
        <v>41</v>
      </c>
      <c r="D32" s="44" t="str">
        <f>IF(D10&gt;0,(1-$E$22/100)*D10*1/(1+$E12),"")</f>
        <v/>
      </c>
      <c r="E32" s="45" t="str">
        <f t="shared" ref="E32:F32" si="2">IF(E10&gt;0,(1-$E$22/100)*E10*1/(1+$E12),"")</f>
        <v/>
      </c>
      <c r="F32" s="44" t="str">
        <f t="shared" si="2"/>
        <v/>
      </c>
      <c r="G32" s="37"/>
      <c r="H32" s="37"/>
      <c r="I32" s="37"/>
      <c r="J32" s="37"/>
      <c r="K32" s="37"/>
      <c r="L32" s="37"/>
      <c r="M32" s="40"/>
    </row>
    <row r="33" spans="1:17" x14ac:dyDescent="0.25">
      <c r="A33" s="35"/>
      <c r="B33" s="202"/>
      <c r="C33" s="202"/>
      <c r="D33" s="208"/>
      <c r="E33" s="212"/>
      <c r="F33" s="208"/>
      <c r="G33" s="37"/>
      <c r="H33" s="37"/>
      <c r="I33" s="37"/>
      <c r="J33" s="37"/>
      <c r="K33" s="37"/>
      <c r="L33" s="37"/>
      <c r="M33" s="40"/>
    </row>
    <row r="34" spans="1:17" x14ac:dyDescent="0.25">
      <c r="A34" s="35"/>
      <c r="B34" s="37" t="s">
        <v>11</v>
      </c>
      <c r="C34" s="37" t="s">
        <v>42</v>
      </c>
      <c r="D34" s="44" t="str">
        <f>IF(D10&gt;0,(1-$E$22/100)*D10*$E12/(1+$E12),"")</f>
        <v/>
      </c>
      <c r="E34" s="45" t="str">
        <f t="shared" ref="E34:F34" si="3">IF(E10&gt;0,(1-$E$22/100)*E10*$E12/(1+$E12),"")</f>
        <v/>
      </c>
      <c r="F34" s="44" t="str">
        <f t="shared" si="3"/>
        <v/>
      </c>
      <c r="G34" s="37"/>
      <c r="H34" s="37"/>
      <c r="I34" s="37"/>
      <c r="J34" s="37"/>
      <c r="K34" s="37"/>
      <c r="L34" s="37"/>
      <c r="M34" s="40"/>
    </row>
    <row r="35" spans="1:17" x14ac:dyDescent="0.25">
      <c r="A35" s="35"/>
      <c r="B35" s="202"/>
      <c r="C35" s="202"/>
      <c r="D35" s="208"/>
      <c r="E35" s="212"/>
      <c r="F35" s="208"/>
      <c r="G35" s="37"/>
      <c r="H35" s="37"/>
      <c r="I35" s="37"/>
      <c r="J35" s="37"/>
      <c r="K35" s="37"/>
      <c r="L35" s="37"/>
      <c r="M35" s="40"/>
    </row>
    <row r="36" spans="1:17" x14ac:dyDescent="0.25">
      <c r="A36" s="35"/>
      <c r="B36" s="37" t="s">
        <v>12</v>
      </c>
      <c r="C36" s="37" t="s">
        <v>40</v>
      </c>
      <c r="D36" s="44" t="str">
        <f>IF(D10&gt;0,(D32+D34)*$E$14/100,"")</f>
        <v/>
      </c>
      <c r="E36" s="45" t="str">
        <f t="shared" ref="E36:F36" si="4">IF(E10&gt;0,(E32+E34)*$E$14/100,"")</f>
        <v/>
      </c>
      <c r="F36" s="44" t="str">
        <f t="shared" si="4"/>
        <v/>
      </c>
      <c r="G36" s="37"/>
      <c r="H36" s="37"/>
      <c r="I36" s="37"/>
      <c r="J36" s="37"/>
      <c r="K36" s="37"/>
      <c r="L36" s="37"/>
      <c r="M36" s="40"/>
    </row>
    <row r="37" spans="1:17" ht="15.75" thickBot="1" x14ac:dyDescent="0.3">
      <c r="A37" s="47"/>
      <c r="B37" s="48"/>
      <c r="C37" s="48"/>
      <c r="D37" s="49"/>
      <c r="E37" s="49"/>
      <c r="F37" s="49"/>
      <c r="G37" s="48"/>
      <c r="H37" s="48"/>
      <c r="I37" s="48"/>
      <c r="J37" s="48"/>
      <c r="K37" s="48"/>
      <c r="L37" s="48"/>
      <c r="M37" s="51"/>
    </row>
    <row r="38" spans="1:17" ht="15.75" thickBot="1" x14ac:dyDescent="0.3"/>
    <row r="39" spans="1:17" x14ac:dyDescent="0.25">
      <c r="A39" s="30"/>
      <c r="B39" s="31"/>
      <c r="C39" s="31"/>
      <c r="D39" s="33"/>
      <c r="E39" s="33"/>
      <c r="F39" s="33"/>
      <c r="G39" s="31"/>
      <c r="H39" s="31"/>
      <c r="I39" s="31"/>
      <c r="J39" s="31"/>
      <c r="K39" s="31"/>
      <c r="L39" s="31"/>
      <c r="M39" s="34"/>
    </row>
    <row r="40" spans="1:17" x14ac:dyDescent="0.25">
      <c r="A40" s="35"/>
      <c r="B40" s="36" t="s">
        <v>45</v>
      </c>
      <c r="C40" s="37"/>
      <c r="D40" s="38"/>
      <c r="E40" s="38"/>
      <c r="F40" s="38"/>
      <c r="G40" s="215"/>
      <c r="H40" s="213" t="s">
        <v>77</v>
      </c>
      <c r="I40" s="204"/>
      <c r="J40" s="44" t="str">
        <f>IF(E42&gt;0,E42*E5/1000,"")</f>
        <v/>
      </c>
      <c r="K40" s="206"/>
      <c r="L40" s="206"/>
      <c r="M40" s="40"/>
    </row>
    <row r="41" spans="1:17" x14ac:dyDescent="0.25">
      <c r="A41" s="35"/>
      <c r="B41" s="37"/>
      <c r="C41" s="37"/>
      <c r="D41" s="37"/>
      <c r="E41" s="38"/>
      <c r="F41" s="38"/>
      <c r="G41" s="206"/>
      <c r="H41" s="206"/>
      <c r="I41" s="206"/>
      <c r="J41" s="206"/>
      <c r="K41" s="206"/>
      <c r="L41" s="206"/>
      <c r="M41" s="40"/>
    </row>
    <row r="42" spans="1:17" x14ac:dyDescent="0.25">
      <c r="A42" s="35"/>
      <c r="B42" s="37" t="s">
        <v>13</v>
      </c>
      <c r="C42" s="37" t="s">
        <v>46</v>
      </c>
      <c r="D42" s="38"/>
      <c r="E42" s="54"/>
      <c r="F42" s="38"/>
      <c r="G42" s="215"/>
      <c r="H42" s="41" t="s">
        <v>78</v>
      </c>
      <c r="I42" s="207"/>
      <c r="J42" s="44" t="str">
        <f>IF(AND(E42&gt;0,E44&gt;0,E46&gt;0),J40*1/(1+E44)-J46*E16/100,"")</f>
        <v/>
      </c>
      <c r="K42" s="207"/>
      <c r="L42" s="206"/>
      <c r="M42" s="40"/>
      <c r="O42" s="28"/>
      <c r="P42" s="28"/>
    </row>
    <row r="43" spans="1:17" x14ac:dyDescent="0.25">
      <c r="A43" s="35"/>
      <c r="B43" s="37"/>
      <c r="C43" s="37"/>
      <c r="D43" s="38"/>
      <c r="E43" s="46"/>
      <c r="F43" s="38"/>
      <c r="G43" s="209"/>
      <c r="H43" s="210"/>
      <c r="I43" s="210"/>
      <c r="J43" s="213"/>
      <c r="K43" s="210"/>
      <c r="L43" s="206"/>
      <c r="M43" s="40"/>
      <c r="O43" s="9"/>
      <c r="P43" s="9"/>
      <c r="Q43" s="9"/>
    </row>
    <row r="44" spans="1:17" x14ac:dyDescent="0.25">
      <c r="A44" s="35"/>
      <c r="B44" s="37" t="s">
        <v>14</v>
      </c>
      <c r="C44" s="37" t="s">
        <v>47</v>
      </c>
      <c r="D44" s="38"/>
      <c r="E44" s="55"/>
      <c r="F44" s="38"/>
      <c r="G44" s="215"/>
      <c r="H44" s="41" t="s">
        <v>79</v>
      </c>
      <c r="I44" s="210"/>
      <c r="J44" s="44" t="str">
        <f>IF(AND(E42&gt;0,E44&gt;0,E46&gt;0),J40*E44/(1+E44)-J46*(1-E16/100),"")</f>
        <v/>
      </c>
      <c r="K44" s="210"/>
      <c r="L44" s="206"/>
      <c r="M44" s="40"/>
      <c r="O44" s="9"/>
      <c r="P44" s="9"/>
      <c r="Q44" s="9"/>
    </row>
    <row r="45" spans="1:17" x14ac:dyDescent="0.25">
      <c r="A45" s="35"/>
      <c r="B45" s="37"/>
      <c r="C45" s="37"/>
      <c r="D45" s="38"/>
      <c r="E45" s="46"/>
      <c r="F45" s="38"/>
      <c r="G45" s="209"/>
      <c r="H45" s="210"/>
      <c r="I45" s="210"/>
      <c r="J45" s="213"/>
      <c r="K45" s="207"/>
      <c r="L45" s="206"/>
      <c r="M45" s="40"/>
    </row>
    <row r="46" spans="1:17" x14ac:dyDescent="0.25">
      <c r="A46" s="35"/>
      <c r="B46" s="37" t="s">
        <v>15</v>
      </c>
      <c r="C46" s="37" t="s">
        <v>115</v>
      </c>
      <c r="D46" s="38"/>
      <c r="E46" s="54"/>
      <c r="F46" s="38"/>
      <c r="G46" s="215"/>
      <c r="H46" s="41" t="s">
        <v>80</v>
      </c>
      <c r="I46" s="206"/>
      <c r="J46" s="44" t="str">
        <f>IF(AND(E42&gt;0,E46&gt;0),J40*E46/100,"")</f>
        <v/>
      </c>
      <c r="K46" s="206"/>
      <c r="L46" s="206"/>
      <c r="M46" s="40"/>
    </row>
    <row r="47" spans="1:17" ht="15.75" thickBot="1" x14ac:dyDescent="0.3">
      <c r="A47" s="47"/>
      <c r="B47" s="48"/>
      <c r="C47" s="48"/>
      <c r="D47" s="49"/>
      <c r="E47" s="50"/>
      <c r="F47" s="49"/>
      <c r="G47" s="48"/>
      <c r="H47" s="49"/>
      <c r="I47" s="48"/>
      <c r="J47" s="48"/>
      <c r="K47" s="48"/>
      <c r="L47" s="48"/>
      <c r="M47" s="51"/>
    </row>
    <row r="48" spans="1:17" ht="15.75" thickBot="1" x14ac:dyDescent="0.3">
      <c r="E48" s="8"/>
      <c r="H48" s="6"/>
    </row>
    <row r="49" spans="1:15" x14ac:dyDescent="0.25">
      <c r="A49" s="30"/>
      <c r="B49" s="31"/>
      <c r="C49" s="31"/>
      <c r="D49" s="33"/>
      <c r="E49" s="52"/>
      <c r="F49" s="33"/>
      <c r="G49" s="31"/>
      <c r="H49" s="33"/>
      <c r="I49" s="31"/>
      <c r="J49" s="31"/>
      <c r="K49" s="31"/>
      <c r="L49" s="31"/>
      <c r="M49" s="34"/>
    </row>
    <row r="50" spans="1:15" x14ac:dyDescent="0.25">
      <c r="A50" s="35"/>
      <c r="B50" s="36" t="s">
        <v>48</v>
      </c>
      <c r="C50" s="37"/>
      <c r="D50" s="38" t="s">
        <v>1</v>
      </c>
      <c r="E50" s="39" t="s">
        <v>32</v>
      </c>
      <c r="F50" s="38" t="s">
        <v>2</v>
      </c>
      <c r="G50" s="37"/>
      <c r="H50" s="38" t="s">
        <v>1</v>
      </c>
      <c r="I50" s="39" t="s">
        <v>32</v>
      </c>
      <c r="J50" s="38" t="s">
        <v>2</v>
      </c>
      <c r="K50" s="37"/>
      <c r="L50" s="37"/>
      <c r="M50" s="40"/>
    </row>
    <row r="51" spans="1:15" x14ac:dyDescent="0.25">
      <c r="A51" s="35"/>
      <c r="B51" s="37"/>
      <c r="C51" s="37"/>
      <c r="D51" s="38" t="s">
        <v>31</v>
      </c>
      <c r="E51" s="39" t="s">
        <v>31</v>
      </c>
      <c r="F51" s="38" t="s">
        <v>31</v>
      </c>
      <c r="G51" s="37"/>
      <c r="H51" s="38" t="s">
        <v>31</v>
      </c>
      <c r="I51" s="39" t="s">
        <v>31</v>
      </c>
      <c r="J51" s="38" t="s">
        <v>31</v>
      </c>
      <c r="K51" s="37"/>
      <c r="L51" s="37"/>
      <c r="M51" s="40"/>
    </row>
    <row r="52" spans="1:15" x14ac:dyDescent="0.25">
      <c r="A52" s="35"/>
      <c r="B52" s="37" t="s">
        <v>16</v>
      </c>
      <c r="C52" s="37" t="s">
        <v>81</v>
      </c>
      <c r="D52" s="44" t="str">
        <f>IF(D36="","", D36*(1-$E$26/100)-$J$46)</f>
        <v/>
      </c>
      <c r="E52" s="45" t="str">
        <f>IF(E36="","", E36*(1-$E$26/100)-$J$46)</f>
        <v/>
      </c>
      <c r="F52" s="44" t="str">
        <f>IF(F36="","", F36*(1-$E$26/100)-$J$46)</f>
        <v/>
      </c>
      <c r="G52" s="41" t="s">
        <v>49</v>
      </c>
      <c r="H52" s="61" t="str">
        <f>IF(D10&gt;0,D52/D58,"")</f>
        <v/>
      </c>
      <c r="I52" s="62" t="str">
        <f>IF(E10&gt;0,E52/E58,"")</f>
        <v/>
      </c>
      <c r="J52" s="61" t="str">
        <f>IF(F10&gt;0,F52/F58,"")</f>
        <v/>
      </c>
      <c r="K52" s="37"/>
      <c r="L52" s="37"/>
      <c r="M52" s="40"/>
    </row>
    <row r="53" spans="1:15" x14ac:dyDescent="0.25">
      <c r="A53" s="35"/>
      <c r="B53" s="37"/>
      <c r="C53" s="37"/>
      <c r="D53" s="38"/>
      <c r="E53" s="214"/>
      <c r="F53" s="38"/>
      <c r="G53" s="37"/>
      <c r="H53" s="37"/>
      <c r="I53" s="38"/>
      <c r="J53" s="37"/>
      <c r="K53" s="37"/>
      <c r="L53" s="37"/>
      <c r="M53" s="40"/>
      <c r="O53" s="10"/>
    </row>
    <row r="54" spans="1:15" x14ac:dyDescent="0.25">
      <c r="A54" s="35"/>
      <c r="B54" s="37" t="s">
        <v>17</v>
      </c>
      <c r="C54" s="37" t="s">
        <v>82</v>
      </c>
      <c r="D54" s="44" t="str">
        <f>IF(D32="","",D32*(1-$E$24/100)-$J42)</f>
        <v/>
      </c>
      <c r="E54" s="45" t="str">
        <f>IF(E32="","",E32*(1-$E$24/100)-$J42)</f>
        <v/>
      </c>
      <c r="F54" s="44" t="str">
        <f>IF(F32="","",F32*(1-$E$24/100)-$J42)</f>
        <v/>
      </c>
      <c r="G54" s="41" t="s">
        <v>50</v>
      </c>
      <c r="H54" s="61" t="str">
        <f>IF(D10&gt;0,D54/(D54+D56),"")</f>
        <v/>
      </c>
      <c r="I54" s="62" t="str">
        <f>IF(E10&gt;0,E54/(E54+E56),"")</f>
        <v/>
      </c>
      <c r="J54" s="61" t="str">
        <f>IF(F10&gt;0,F54/(F54+F56),"")</f>
        <v/>
      </c>
      <c r="K54" s="37"/>
      <c r="L54" s="37"/>
      <c r="M54" s="40"/>
    </row>
    <row r="55" spans="1:15" x14ac:dyDescent="0.25">
      <c r="A55" s="35"/>
      <c r="B55" s="37"/>
      <c r="C55" s="37"/>
      <c r="D55" s="38"/>
      <c r="E55" s="214"/>
      <c r="F55" s="38"/>
      <c r="G55" s="37"/>
      <c r="H55" s="38"/>
      <c r="I55" s="37"/>
      <c r="J55" s="37"/>
      <c r="K55" s="37"/>
      <c r="L55" s="37"/>
      <c r="M55" s="40"/>
    </row>
    <row r="56" spans="1:15" x14ac:dyDescent="0.25">
      <c r="A56" s="35"/>
      <c r="B56" s="37" t="s">
        <v>18</v>
      </c>
      <c r="C56" s="37" t="s">
        <v>83</v>
      </c>
      <c r="D56" s="44" t="str">
        <f>IF(D34="","",D34*(1-$E$24/100)-$J44)</f>
        <v/>
      </c>
      <c r="E56" s="45" t="str">
        <f>IF(E34="","",E34*(1-$E$24/100)-$J44)</f>
        <v/>
      </c>
      <c r="F56" s="44" t="str">
        <f>IF(F34="","",F34*(1-$E$24/100)-$J44)</f>
        <v/>
      </c>
      <c r="G56" s="41" t="s">
        <v>51</v>
      </c>
      <c r="H56" s="42" t="str">
        <f>IF(D10&gt;0,D58/E5*1000,"")</f>
        <v/>
      </c>
      <c r="I56" s="216" t="str">
        <f>IF(E10&gt;0,E58/E5*1000,"")</f>
        <v/>
      </c>
      <c r="J56" s="42" t="str">
        <f>IF(F10&gt;0,F58/E5*1000,"")</f>
        <v/>
      </c>
      <c r="K56" s="37"/>
      <c r="L56" s="37"/>
      <c r="M56" s="40"/>
    </row>
    <row r="57" spans="1:15" x14ac:dyDescent="0.25">
      <c r="A57" s="35"/>
      <c r="B57" s="37"/>
      <c r="C57" s="37"/>
      <c r="D57" s="38"/>
      <c r="E57" s="39"/>
      <c r="F57" s="38"/>
      <c r="G57" s="37"/>
      <c r="H57" s="37"/>
      <c r="I57" s="37"/>
      <c r="J57" s="37"/>
      <c r="K57" s="37"/>
      <c r="L57" s="37"/>
      <c r="M57" s="40"/>
    </row>
    <row r="58" spans="1:15" x14ac:dyDescent="0.25">
      <c r="A58" s="35"/>
      <c r="B58" s="37" t="s">
        <v>19</v>
      </c>
      <c r="C58" s="37" t="s">
        <v>84</v>
      </c>
      <c r="D58" s="44" t="str">
        <f>IF(D56="","",D52+D54+D56)</f>
        <v/>
      </c>
      <c r="E58" s="45" t="str">
        <f t="shared" ref="E58:F58" si="5">IF(E56="","",E52+E54+E56)</f>
        <v/>
      </c>
      <c r="F58" s="44" t="str">
        <f t="shared" si="5"/>
        <v/>
      </c>
      <c r="G58" s="37"/>
      <c r="H58" s="37"/>
      <c r="I58" s="37"/>
      <c r="J58" s="37"/>
      <c r="K58" s="37"/>
      <c r="L58" s="37"/>
      <c r="M58" s="40"/>
    </row>
    <row r="59" spans="1:15" ht="15.75" thickBot="1" x14ac:dyDescent="0.3">
      <c r="A59" s="47"/>
      <c r="B59" s="48"/>
      <c r="C59" s="48"/>
      <c r="D59" s="63"/>
      <c r="E59" s="63"/>
      <c r="F59" s="63"/>
      <c r="G59" s="48"/>
      <c r="H59" s="48"/>
      <c r="I59" s="48"/>
      <c r="J59" s="48"/>
      <c r="K59" s="48"/>
      <c r="L59" s="48"/>
      <c r="M59" s="51"/>
    </row>
    <row r="60" spans="1:15" ht="15.75" thickBot="1" x14ac:dyDescent="0.3">
      <c r="D60" s="11"/>
      <c r="E60" s="11"/>
      <c r="F60" s="11"/>
    </row>
    <row r="61" spans="1:15" x14ac:dyDescent="0.25">
      <c r="A61" s="30"/>
      <c r="B61" s="31"/>
      <c r="C61" s="31"/>
      <c r="D61" s="64"/>
      <c r="E61" s="64"/>
      <c r="F61" s="64"/>
      <c r="G61" s="31"/>
      <c r="H61" s="31"/>
      <c r="I61" s="31"/>
      <c r="J61" s="31"/>
      <c r="K61" s="31"/>
      <c r="L61" s="31"/>
      <c r="M61" s="34"/>
    </row>
    <row r="62" spans="1:15" x14ac:dyDescent="0.25">
      <c r="A62" s="35"/>
      <c r="B62" s="36" t="s">
        <v>52</v>
      </c>
      <c r="C62" s="37"/>
      <c r="D62" s="38" t="s">
        <v>1</v>
      </c>
      <c r="E62" s="39" t="s">
        <v>32</v>
      </c>
      <c r="F62" s="38" t="s">
        <v>2</v>
      </c>
      <c r="G62" s="37"/>
      <c r="H62" s="37"/>
      <c r="I62" s="37"/>
      <c r="J62" s="37"/>
      <c r="K62" s="37"/>
      <c r="L62" s="37"/>
      <c r="M62" s="40"/>
    </row>
    <row r="63" spans="1:15" x14ac:dyDescent="0.25">
      <c r="A63" s="35"/>
      <c r="B63" s="37"/>
      <c r="C63" s="37"/>
      <c r="D63" s="38" t="s">
        <v>31</v>
      </c>
      <c r="E63" s="39" t="s">
        <v>31</v>
      </c>
      <c r="F63" s="38" t="s">
        <v>31</v>
      </c>
      <c r="G63" s="37"/>
      <c r="H63" s="37"/>
      <c r="I63" s="37"/>
      <c r="J63" s="37"/>
      <c r="K63" s="37"/>
      <c r="L63" s="37"/>
      <c r="M63" s="40"/>
    </row>
    <row r="64" spans="1:15" x14ac:dyDescent="0.25">
      <c r="A64" s="35"/>
      <c r="B64" s="37" t="s">
        <v>23</v>
      </c>
      <c r="C64" s="37" t="s">
        <v>85</v>
      </c>
      <c r="D64" s="44" t="str">
        <f>IF(D10&gt;0,D56+D54+D52/2,"")</f>
        <v/>
      </c>
      <c r="E64" s="45" t="str">
        <f>IF(E10&gt;0,E56+E54+E52/2,"")</f>
        <v/>
      </c>
      <c r="F64" s="44" t="str">
        <f>IF(F10&gt;0,F56+F54+F52/2,"")</f>
        <v/>
      </c>
      <c r="G64" s="37"/>
      <c r="H64" s="37"/>
      <c r="I64" s="37"/>
      <c r="J64" s="37"/>
      <c r="K64" s="37"/>
      <c r="L64" s="37"/>
      <c r="M64" s="40"/>
    </row>
    <row r="65" spans="1:13" x14ac:dyDescent="0.25">
      <c r="A65" s="35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40"/>
    </row>
    <row r="66" spans="1:13" x14ac:dyDescent="0.25">
      <c r="A66" s="35"/>
      <c r="B66" s="37" t="s">
        <v>24</v>
      </c>
      <c r="C66" s="37" t="s">
        <v>53</v>
      </c>
      <c r="D66" s="37"/>
      <c r="E66" s="56"/>
      <c r="F66" s="37" t="s">
        <v>54</v>
      </c>
      <c r="G66" s="37"/>
      <c r="H66" s="37"/>
      <c r="I66" s="37"/>
      <c r="J66" s="37"/>
      <c r="K66" s="37"/>
      <c r="L66" s="37"/>
      <c r="M66" s="40"/>
    </row>
    <row r="67" spans="1:13" x14ac:dyDescent="0.25">
      <c r="A67" s="35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40"/>
    </row>
    <row r="68" spans="1:13" x14ac:dyDescent="0.25">
      <c r="A68" s="35"/>
      <c r="B68" s="37" t="s">
        <v>25</v>
      </c>
      <c r="C68" s="37" t="s">
        <v>86</v>
      </c>
      <c r="D68" s="44" t="str">
        <f>IF(E66&gt;0,100*D64/E66,"")</f>
        <v/>
      </c>
      <c r="E68" s="45" t="str">
        <f>IF(E66&gt;0,100*E64/E66,"")</f>
        <v/>
      </c>
      <c r="F68" s="44" t="str">
        <f>IF(E66&gt;0,100*F64/E66,"")</f>
        <v/>
      </c>
      <c r="G68" s="37"/>
      <c r="H68" s="37"/>
      <c r="I68" s="37"/>
      <c r="J68" s="37"/>
      <c r="K68" s="37"/>
      <c r="L68" s="37"/>
      <c r="M68" s="40"/>
    </row>
    <row r="69" spans="1:13" ht="15.75" thickBot="1" x14ac:dyDescent="0.3">
      <c r="A69" s="47"/>
      <c r="B69" s="48"/>
      <c r="C69" s="48"/>
      <c r="D69" s="63"/>
      <c r="E69" s="65"/>
      <c r="F69" s="63"/>
      <c r="G69" s="48"/>
      <c r="H69" s="48"/>
      <c r="I69" s="48"/>
      <c r="J69" s="48"/>
      <c r="K69" s="48"/>
      <c r="L69" s="48"/>
      <c r="M69" s="51"/>
    </row>
    <row r="70" spans="1:13" ht="15.75" thickBot="1" x14ac:dyDescent="0.3">
      <c r="D70" s="11"/>
      <c r="E70" s="11"/>
      <c r="F70" s="11"/>
    </row>
    <row r="71" spans="1:13" x14ac:dyDescent="0.25">
      <c r="A71" s="30"/>
      <c r="B71" s="31"/>
      <c r="C71" s="31"/>
      <c r="D71" s="64"/>
      <c r="E71" s="64"/>
      <c r="F71" s="64"/>
      <c r="G71" s="31"/>
      <c r="H71" s="31"/>
      <c r="I71" s="31"/>
      <c r="J71" s="31"/>
      <c r="K71" s="31"/>
      <c r="L71" s="31"/>
      <c r="M71" s="34"/>
    </row>
    <row r="72" spans="1:13" x14ac:dyDescent="0.25">
      <c r="A72" s="35"/>
      <c r="B72" s="36" t="s">
        <v>55</v>
      </c>
      <c r="C72" s="37"/>
      <c r="D72" s="66"/>
      <c r="E72" s="66"/>
      <c r="F72" s="66"/>
      <c r="G72" s="37"/>
      <c r="H72" s="37"/>
      <c r="I72" s="37"/>
      <c r="J72" s="37"/>
      <c r="K72" s="37"/>
      <c r="L72" s="37"/>
      <c r="M72" s="40"/>
    </row>
    <row r="73" spans="1:13" x14ac:dyDescent="0.25">
      <c r="A73" s="35"/>
      <c r="B73" s="37"/>
      <c r="C73" s="37"/>
      <c r="D73" s="66"/>
      <c r="E73" s="66"/>
      <c r="F73" s="66"/>
      <c r="G73" s="37"/>
      <c r="H73" s="37"/>
      <c r="I73" s="37"/>
      <c r="J73" s="37"/>
      <c r="K73" s="37"/>
      <c r="L73" s="37"/>
      <c r="M73" s="40"/>
    </row>
    <row r="74" spans="1:13" x14ac:dyDescent="0.25">
      <c r="A74" s="35"/>
      <c r="B74" s="37" t="s">
        <v>26</v>
      </c>
      <c r="C74" s="37" t="s">
        <v>56</v>
      </c>
      <c r="D74" s="66"/>
      <c r="E74" s="69"/>
      <c r="F74" s="66"/>
      <c r="G74" s="37"/>
      <c r="H74" s="37"/>
      <c r="I74" s="37"/>
      <c r="J74" s="37"/>
      <c r="K74" s="37"/>
      <c r="L74" s="37"/>
      <c r="M74" s="40"/>
    </row>
    <row r="75" spans="1:13" x14ac:dyDescent="0.25">
      <c r="A75" s="35"/>
      <c r="B75" s="37"/>
      <c r="C75" s="37"/>
      <c r="D75" s="66"/>
      <c r="E75" s="66"/>
      <c r="F75" s="66"/>
      <c r="G75" s="37"/>
      <c r="H75" s="37"/>
      <c r="I75" s="37"/>
      <c r="J75" s="37"/>
      <c r="K75" s="37"/>
      <c r="L75" s="37"/>
      <c r="M75" s="40"/>
    </row>
    <row r="76" spans="1:13" x14ac:dyDescent="0.25">
      <c r="A76" s="35"/>
      <c r="B76" s="37" t="s">
        <v>27</v>
      </c>
      <c r="C76" s="37" t="s">
        <v>57</v>
      </c>
      <c r="D76" s="66"/>
      <c r="E76" s="45" t="str">
        <f>IF(E78&gt;0,E74/E78*100,"")</f>
        <v/>
      </c>
      <c r="F76" s="66"/>
      <c r="G76" s="37"/>
      <c r="H76" s="37"/>
      <c r="I76" s="37"/>
      <c r="J76" s="37"/>
      <c r="K76" s="37"/>
      <c r="L76" s="37"/>
      <c r="M76" s="40"/>
    </row>
    <row r="77" spans="1:13" x14ac:dyDescent="0.25">
      <c r="A77" s="35"/>
      <c r="B77" s="37"/>
      <c r="C77" s="37"/>
      <c r="D77" s="66"/>
      <c r="E77" s="66"/>
      <c r="F77" s="66"/>
      <c r="G77" s="37"/>
      <c r="H77" s="37"/>
      <c r="I77" s="37"/>
      <c r="J77" s="37"/>
      <c r="K77" s="37"/>
      <c r="L77" s="37"/>
      <c r="M77" s="40"/>
    </row>
    <row r="78" spans="1:13" x14ac:dyDescent="0.25">
      <c r="A78" s="35"/>
      <c r="B78" s="37" t="s">
        <v>28</v>
      </c>
      <c r="C78" s="37" t="s">
        <v>58</v>
      </c>
      <c r="D78" s="67"/>
      <c r="E78" s="69"/>
      <c r="F78" s="67"/>
      <c r="G78" s="37"/>
      <c r="H78" s="37"/>
      <c r="I78" s="37"/>
      <c r="J78" s="37"/>
      <c r="K78" s="37"/>
      <c r="L78" s="37"/>
      <c r="M78" s="40"/>
    </row>
    <row r="79" spans="1:13" ht="15.75" thickBot="1" x14ac:dyDescent="0.3">
      <c r="A79" s="47"/>
      <c r="B79" s="48"/>
      <c r="C79" s="48"/>
      <c r="D79" s="68"/>
      <c r="E79" s="68"/>
      <c r="F79" s="68"/>
      <c r="G79" s="48"/>
      <c r="H79" s="48"/>
      <c r="I79" s="48"/>
      <c r="J79" s="48"/>
      <c r="K79" s="48"/>
      <c r="L79" s="48"/>
      <c r="M79" s="51"/>
    </row>
    <row r="80" spans="1:13" x14ac:dyDescent="0.25">
      <c r="D80" s="12"/>
      <c r="E80" s="12"/>
      <c r="F80" s="12"/>
    </row>
    <row r="81" spans="2:6" x14ac:dyDescent="0.25">
      <c r="D81" s="12"/>
      <c r="E81" s="12"/>
      <c r="F81" s="12"/>
    </row>
    <row r="82" spans="2:6" x14ac:dyDescent="0.25">
      <c r="B82" s="13" t="s">
        <v>59</v>
      </c>
      <c r="D82" s="12"/>
      <c r="E82" s="12"/>
      <c r="F82" s="12"/>
    </row>
    <row r="83" spans="2:6" x14ac:dyDescent="0.25">
      <c r="D83" s="12"/>
      <c r="E83" s="12"/>
      <c r="F83" s="12"/>
    </row>
    <row r="84" spans="2:6" x14ac:dyDescent="0.25">
      <c r="B84" s="71"/>
      <c r="C84" s="14" t="s">
        <v>60</v>
      </c>
      <c r="D84" s="2"/>
      <c r="E84" s="2"/>
      <c r="F84" s="2"/>
    </row>
    <row r="85" spans="2:6" x14ac:dyDescent="0.25">
      <c r="B85" s="70"/>
      <c r="C85" s="14" t="s">
        <v>61</v>
      </c>
      <c r="D85" s="2"/>
      <c r="E85" s="2"/>
      <c r="F85" s="2"/>
    </row>
    <row r="86" spans="2:6" x14ac:dyDescent="0.25">
      <c r="D86" s="12"/>
      <c r="E86" s="12"/>
      <c r="F86" s="12"/>
    </row>
    <row r="87" spans="2:6" x14ac:dyDescent="0.25">
      <c r="B87" s="2" t="s">
        <v>20</v>
      </c>
      <c r="C87" s="2" t="s">
        <v>118</v>
      </c>
      <c r="D87" s="11"/>
      <c r="E87" s="11"/>
      <c r="F87" s="11"/>
    </row>
    <row r="88" spans="2:6" x14ac:dyDescent="0.25">
      <c r="B88" s="2" t="s">
        <v>21</v>
      </c>
      <c r="C88" s="2" t="s">
        <v>63</v>
      </c>
      <c r="D88" s="11"/>
      <c r="E88" s="11"/>
      <c r="F88" s="11"/>
    </row>
    <row r="89" spans="2:6" x14ac:dyDescent="0.25">
      <c r="C89" s="16" t="s">
        <v>64</v>
      </c>
      <c r="D89" s="11"/>
      <c r="E89" s="11"/>
      <c r="F89" s="11"/>
    </row>
    <row r="90" spans="2:6" x14ac:dyDescent="0.25">
      <c r="C90" s="16" t="s">
        <v>65</v>
      </c>
      <c r="D90" s="11"/>
      <c r="E90" s="11"/>
      <c r="F90" s="11"/>
    </row>
    <row r="91" spans="2:6" x14ac:dyDescent="0.25">
      <c r="B91" s="16" t="s">
        <v>4</v>
      </c>
      <c r="C91" s="16" t="s">
        <v>66</v>
      </c>
      <c r="D91" s="2"/>
      <c r="E91" s="2"/>
      <c r="F91" s="2"/>
    </row>
    <row r="92" spans="2:6" x14ac:dyDescent="0.25">
      <c r="B92" s="16" t="s">
        <v>5</v>
      </c>
      <c r="C92" s="16" t="s">
        <v>67</v>
      </c>
    </row>
    <row r="93" spans="2:6" x14ac:dyDescent="0.25">
      <c r="B93" s="16" t="s">
        <v>6</v>
      </c>
      <c r="C93" s="16" t="s">
        <v>68</v>
      </c>
    </row>
    <row r="94" spans="2:6" x14ac:dyDescent="0.25">
      <c r="B94" s="16" t="s">
        <v>7</v>
      </c>
      <c r="C94" s="16" t="s">
        <v>69</v>
      </c>
      <c r="D94" s="16"/>
      <c r="E94" s="2"/>
      <c r="F94" s="2"/>
    </row>
    <row r="95" spans="2:6" x14ac:dyDescent="0.25">
      <c r="B95" s="16"/>
      <c r="C95" s="16" t="s">
        <v>72</v>
      </c>
      <c r="D95" s="16"/>
      <c r="E95" s="2"/>
      <c r="F95" s="2"/>
    </row>
    <row r="96" spans="2:6" x14ac:dyDescent="0.25">
      <c r="B96" s="16" t="s">
        <v>8</v>
      </c>
      <c r="C96" s="16" t="s">
        <v>70</v>
      </c>
      <c r="D96" s="16"/>
      <c r="E96" s="2"/>
      <c r="F96" s="2"/>
    </row>
    <row r="97" spans="2:6" x14ac:dyDescent="0.25">
      <c r="B97" s="16"/>
      <c r="C97" s="16" t="s">
        <v>71</v>
      </c>
      <c r="D97" s="16"/>
      <c r="E97" s="2"/>
      <c r="F97" s="2"/>
    </row>
    <row r="98" spans="2:6" x14ac:dyDescent="0.25">
      <c r="B98" s="16" t="s">
        <v>9</v>
      </c>
      <c r="C98" s="16" t="s">
        <v>73</v>
      </c>
      <c r="D98" s="16"/>
      <c r="E98" s="2"/>
      <c r="F98" s="2"/>
    </row>
    <row r="99" spans="2:6" x14ac:dyDescent="0.25">
      <c r="B99" s="16"/>
      <c r="C99" s="16" t="s">
        <v>71</v>
      </c>
      <c r="D99" s="16"/>
      <c r="E99" s="2"/>
      <c r="F99" s="2"/>
    </row>
    <row r="100" spans="2:6" x14ac:dyDescent="0.25">
      <c r="B100" s="16" t="s">
        <v>10</v>
      </c>
      <c r="C100" s="16" t="s">
        <v>88</v>
      </c>
      <c r="D100" s="16"/>
      <c r="E100" s="2"/>
      <c r="F100" s="2"/>
    </row>
    <row r="101" spans="2:6" x14ac:dyDescent="0.25">
      <c r="B101" s="16"/>
      <c r="C101" s="16" t="s">
        <v>89</v>
      </c>
      <c r="D101" s="16"/>
      <c r="E101" s="2"/>
      <c r="F101" s="2"/>
    </row>
    <row r="102" spans="2:6" x14ac:dyDescent="0.25">
      <c r="B102" s="16" t="s">
        <v>11</v>
      </c>
      <c r="C102" s="16" t="s">
        <v>90</v>
      </c>
      <c r="D102" s="16"/>
      <c r="E102" s="2"/>
      <c r="F102" s="2"/>
    </row>
    <row r="103" spans="2:6" x14ac:dyDescent="0.25">
      <c r="B103" s="16"/>
      <c r="C103" s="16" t="s">
        <v>89</v>
      </c>
      <c r="D103" s="16"/>
      <c r="E103" s="2"/>
      <c r="F103" s="2"/>
    </row>
    <row r="104" spans="2:6" x14ac:dyDescent="0.25">
      <c r="B104" s="16" t="s">
        <v>12</v>
      </c>
      <c r="C104" s="16" t="s">
        <v>91</v>
      </c>
      <c r="D104" s="16"/>
      <c r="E104" s="2"/>
      <c r="F104" s="2"/>
    </row>
    <row r="105" spans="2:6" x14ac:dyDescent="0.25">
      <c r="B105" s="16"/>
      <c r="C105" s="16" t="s">
        <v>89</v>
      </c>
      <c r="D105" s="16"/>
      <c r="E105" s="2"/>
      <c r="F105" s="2"/>
    </row>
    <row r="106" spans="2:6" x14ac:dyDescent="0.25">
      <c r="B106" s="16" t="s">
        <v>13</v>
      </c>
      <c r="C106" s="16" t="s">
        <v>93</v>
      </c>
      <c r="D106" s="16"/>
      <c r="E106" s="2"/>
      <c r="F106" s="2"/>
    </row>
    <row r="107" spans="2:6" x14ac:dyDescent="0.25">
      <c r="B107" s="16"/>
      <c r="C107" s="16" t="s">
        <v>92</v>
      </c>
      <c r="D107" s="16"/>
      <c r="E107" s="2"/>
      <c r="F107" s="2"/>
    </row>
    <row r="108" spans="2:6" x14ac:dyDescent="0.25">
      <c r="B108" s="16" t="s">
        <v>14</v>
      </c>
      <c r="C108" s="16" t="s">
        <v>119</v>
      </c>
      <c r="D108" s="16"/>
      <c r="E108" s="2"/>
      <c r="F108" s="2"/>
    </row>
    <row r="109" spans="2:6" x14ac:dyDescent="0.25">
      <c r="B109" s="16"/>
      <c r="C109" s="16" t="s">
        <v>95</v>
      </c>
      <c r="D109" s="16"/>
      <c r="E109" s="2"/>
      <c r="F109" s="2"/>
    </row>
    <row r="110" spans="2:6" x14ac:dyDescent="0.25">
      <c r="B110" s="16" t="s">
        <v>15</v>
      </c>
      <c r="C110" s="16" t="s">
        <v>120</v>
      </c>
      <c r="D110" s="16"/>
      <c r="E110" s="2"/>
      <c r="F110" s="2"/>
    </row>
    <row r="111" spans="2:6" x14ac:dyDescent="0.25">
      <c r="B111" s="16"/>
      <c r="C111" s="16" t="s">
        <v>121</v>
      </c>
      <c r="D111" s="16"/>
      <c r="E111" s="2"/>
      <c r="F111" s="2"/>
    </row>
    <row r="112" spans="2:6" x14ac:dyDescent="0.25">
      <c r="B112" s="16" t="s">
        <v>16</v>
      </c>
      <c r="C112" s="16" t="s">
        <v>98</v>
      </c>
      <c r="D112" s="16"/>
      <c r="E112" s="2"/>
      <c r="F112" s="2"/>
    </row>
    <row r="113" spans="2:6" x14ac:dyDescent="0.25">
      <c r="B113" s="16" t="s">
        <v>17</v>
      </c>
      <c r="C113" s="16" t="s">
        <v>100</v>
      </c>
      <c r="D113" s="16"/>
      <c r="E113" s="2"/>
      <c r="F113" s="2"/>
    </row>
    <row r="114" spans="2:6" x14ac:dyDescent="0.25">
      <c r="B114" s="16" t="s">
        <v>18</v>
      </c>
      <c r="C114" s="16" t="s">
        <v>99</v>
      </c>
      <c r="D114" s="16"/>
      <c r="E114" s="2"/>
      <c r="F114" s="2"/>
    </row>
    <row r="115" spans="2:6" x14ac:dyDescent="0.25">
      <c r="B115" s="16" t="s">
        <v>19</v>
      </c>
      <c r="C115" s="16" t="s">
        <v>101</v>
      </c>
      <c r="D115" s="16"/>
      <c r="E115" s="2"/>
      <c r="F115" s="2"/>
    </row>
    <row r="116" spans="2:6" x14ac:dyDescent="0.25">
      <c r="B116" s="16" t="s">
        <v>23</v>
      </c>
      <c r="C116" s="16" t="s">
        <v>102</v>
      </c>
      <c r="D116" s="16"/>
      <c r="E116" s="2"/>
      <c r="F116" s="2"/>
    </row>
    <row r="117" spans="2:6" x14ac:dyDescent="0.25">
      <c r="B117" s="16" t="s">
        <v>24</v>
      </c>
      <c r="C117" s="16" t="s">
        <v>103</v>
      </c>
      <c r="D117" s="16"/>
      <c r="E117" s="2"/>
      <c r="F117" s="2"/>
    </row>
    <row r="118" spans="2:6" x14ac:dyDescent="0.25">
      <c r="B118" s="16" t="s">
        <v>25</v>
      </c>
      <c r="C118" s="16" t="s">
        <v>104</v>
      </c>
      <c r="D118" s="16"/>
      <c r="E118" s="2"/>
      <c r="F118" s="2"/>
    </row>
    <row r="119" spans="2:6" x14ac:dyDescent="0.25">
      <c r="B119" s="16" t="s">
        <v>26</v>
      </c>
      <c r="C119" s="16" t="s">
        <v>105</v>
      </c>
      <c r="D119" s="16"/>
      <c r="E119" s="2"/>
      <c r="F119" s="2"/>
    </row>
    <row r="120" spans="2:6" x14ac:dyDescent="0.25">
      <c r="C120" s="16" t="s">
        <v>106</v>
      </c>
      <c r="D120" s="16"/>
      <c r="E120" s="2"/>
      <c r="F120" s="2"/>
    </row>
    <row r="121" spans="2:6" x14ac:dyDescent="0.25">
      <c r="B121" s="16" t="s">
        <v>27</v>
      </c>
      <c r="C121" s="16" t="s">
        <v>108</v>
      </c>
      <c r="D121" s="16"/>
      <c r="E121" s="2"/>
      <c r="F121" s="2"/>
    </row>
    <row r="122" spans="2:6" x14ac:dyDescent="0.25">
      <c r="C122" s="16" t="s">
        <v>109</v>
      </c>
      <c r="D122" s="16"/>
      <c r="E122" s="2"/>
      <c r="F122" s="2"/>
    </row>
    <row r="123" spans="2:6" x14ac:dyDescent="0.25">
      <c r="B123" s="16" t="s">
        <v>28</v>
      </c>
      <c r="C123" s="16" t="s">
        <v>107</v>
      </c>
      <c r="D123" s="16"/>
      <c r="E123" s="2"/>
      <c r="F123" s="2"/>
    </row>
    <row r="124" spans="2:6" x14ac:dyDescent="0.25">
      <c r="B124" s="16"/>
      <c r="C124" s="16"/>
      <c r="D124" s="16"/>
      <c r="E124" s="2"/>
      <c r="F124" s="2"/>
    </row>
    <row r="125" spans="2:6" x14ac:dyDescent="0.25">
      <c r="B125" s="16"/>
      <c r="C125" s="16"/>
      <c r="D125" s="16"/>
      <c r="E125" s="2"/>
      <c r="F125" s="2"/>
    </row>
    <row r="126" spans="2:6" x14ac:dyDescent="0.25">
      <c r="B126" s="17" t="s">
        <v>110</v>
      </c>
      <c r="D126" s="2"/>
      <c r="E126" s="2"/>
      <c r="F126" s="2"/>
    </row>
    <row r="127" spans="2:6" x14ac:dyDescent="0.25">
      <c r="B127" s="2" t="s">
        <v>111</v>
      </c>
      <c r="D127" s="2"/>
      <c r="E127" s="2"/>
      <c r="F127" s="2"/>
    </row>
    <row r="128" spans="2:6" x14ac:dyDescent="0.25">
      <c r="B128" s="2" t="s">
        <v>112</v>
      </c>
      <c r="D128" s="2"/>
      <c r="E128" s="2"/>
      <c r="F128" s="2"/>
    </row>
    <row r="129" spans="2:6" x14ac:dyDescent="0.25">
      <c r="B129" s="2" t="s">
        <v>113</v>
      </c>
      <c r="D129" s="2"/>
      <c r="E129" s="2"/>
      <c r="F129" s="2"/>
    </row>
    <row r="130" spans="2:6" x14ac:dyDescent="0.25">
      <c r="B130" s="2" t="s">
        <v>114</v>
      </c>
      <c r="D130" s="2"/>
      <c r="E130" s="2"/>
      <c r="F130" s="2"/>
    </row>
    <row r="131" spans="2:6" x14ac:dyDescent="0.25">
      <c r="B131" s="2" t="s">
        <v>122</v>
      </c>
      <c r="D131" s="2"/>
      <c r="E131" s="2"/>
      <c r="F131" s="2"/>
    </row>
    <row r="132" spans="2:6" x14ac:dyDescent="0.25">
      <c r="B132" s="2" t="s">
        <v>123</v>
      </c>
      <c r="D132" s="2"/>
      <c r="E132" s="2"/>
      <c r="F132" s="2"/>
    </row>
    <row r="133" spans="2:6" x14ac:dyDescent="0.25">
      <c r="B133" s="2" t="s">
        <v>124</v>
      </c>
      <c r="D133" s="2"/>
      <c r="E133" s="2"/>
      <c r="F133" s="2"/>
    </row>
    <row r="134" spans="2:6" x14ac:dyDescent="0.25">
      <c r="B134" s="2" t="s">
        <v>125</v>
      </c>
      <c r="D134" s="2"/>
      <c r="E134" s="2"/>
      <c r="F134" s="2"/>
    </row>
    <row r="135" spans="2:6" x14ac:dyDescent="0.25">
      <c r="D135" s="2"/>
      <c r="E135" s="2"/>
      <c r="F135" s="2"/>
    </row>
    <row r="137" spans="2:6" x14ac:dyDescent="0.25">
      <c r="C137" s="18"/>
    </row>
  </sheetData>
  <mergeCells count="1">
    <mergeCell ref="B3:C3"/>
  </mergeCells>
  <pageMargins left="0.59055118110236227" right="0.19685039370078741" top="0.59055118110236227" bottom="0.39370078740157483" header="0.31496062992125984" footer="0.31496062992125984"/>
  <pageSetup paperSize="9" scale="54" orientation="portrait" r:id="rId1"/>
  <rowBreaks count="1" manualBreakCount="1">
    <brk id="7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37"/>
  <sheetViews>
    <sheetView showGridLines="0" zoomScaleNormal="100" workbookViewId="0">
      <selection activeCell="B3" sqref="B3:C3"/>
    </sheetView>
  </sheetViews>
  <sheetFormatPr defaultColWidth="9.140625" defaultRowHeight="15" x14ac:dyDescent="0.25"/>
  <cols>
    <col min="1" max="1" width="2.7109375" style="2" customWidth="1"/>
    <col min="2" max="2" width="4.7109375" style="2" customWidth="1"/>
    <col min="3" max="3" width="59.7109375" style="2" customWidth="1"/>
    <col min="4" max="5" width="9" style="28" customWidth="1"/>
    <col min="6" max="6" width="8.85546875" style="28" customWidth="1"/>
    <col min="7" max="7" width="30.7109375" style="2" customWidth="1"/>
    <col min="8" max="12" width="9" style="2" customWidth="1"/>
    <col min="13" max="13" width="2.7109375" style="2" customWidth="1"/>
    <col min="14" max="16384" width="9.140625" style="2"/>
  </cols>
  <sheetData>
    <row r="2" spans="1:15" x14ac:dyDescent="0.25">
      <c r="B2" s="1" t="s">
        <v>117</v>
      </c>
    </row>
    <row r="3" spans="1:15" x14ac:dyDescent="0.25">
      <c r="B3" s="217"/>
      <c r="C3" s="218"/>
    </row>
    <row r="5" spans="1:15" x14ac:dyDescent="0.25">
      <c r="B5" s="2" t="s">
        <v>0</v>
      </c>
      <c r="C5" s="2" t="s">
        <v>30</v>
      </c>
      <c r="D5" s="2"/>
      <c r="E5" s="4"/>
    </row>
    <row r="6" spans="1:15" ht="15.95" thickBot="1" x14ac:dyDescent="0.3">
      <c r="D6" s="2"/>
      <c r="E6" s="5"/>
    </row>
    <row r="7" spans="1:15" x14ac:dyDescent="0.25">
      <c r="A7" s="30"/>
      <c r="B7" s="31"/>
      <c r="C7" s="31"/>
      <c r="D7" s="31"/>
      <c r="E7" s="32"/>
      <c r="F7" s="33"/>
      <c r="G7" s="31"/>
      <c r="H7" s="31"/>
      <c r="I7" s="31"/>
      <c r="J7" s="31"/>
      <c r="K7" s="31"/>
      <c r="L7" s="31"/>
      <c r="M7" s="34"/>
    </row>
    <row r="8" spans="1:15" x14ac:dyDescent="0.25">
      <c r="A8" s="35"/>
      <c r="B8" s="36" t="s">
        <v>33</v>
      </c>
      <c r="C8" s="37"/>
      <c r="D8" s="38" t="s">
        <v>1</v>
      </c>
      <c r="E8" s="39" t="s">
        <v>32</v>
      </c>
      <c r="F8" s="38" t="s">
        <v>2</v>
      </c>
      <c r="G8" s="37"/>
      <c r="H8" s="38" t="s">
        <v>1</v>
      </c>
      <c r="I8" s="39" t="s">
        <v>32</v>
      </c>
      <c r="J8" s="38" t="s">
        <v>2</v>
      </c>
      <c r="K8" s="37"/>
      <c r="L8" s="37"/>
      <c r="M8" s="40"/>
    </row>
    <row r="9" spans="1:15" x14ac:dyDescent="0.25">
      <c r="A9" s="35"/>
      <c r="B9" s="37"/>
      <c r="C9" s="37"/>
      <c r="D9" s="38" t="s">
        <v>31</v>
      </c>
      <c r="E9" s="39" t="s">
        <v>31</v>
      </c>
      <c r="F9" s="38" t="s">
        <v>31</v>
      </c>
      <c r="G9" s="37"/>
      <c r="H9" s="38" t="s">
        <v>31</v>
      </c>
      <c r="I9" s="39" t="s">
        <v>31</v>
      </c>
      <c r="J9" s="38" t="s">
        <v>31</v>
      </c>
      <c r="K9" s="37"/>
      <c r="L9" s="37"/>
      <c r="M9" s="40"/>
    </row>
    <row r="10" spans="1:15" x14ac:dyDescent="0.25">
      <c r="A10" s="35"/>
      <c r="B10" s="37" t="s">
        <v>3</v>
      </c>
      <c r="C10" s="37" t="s">
        <v>87</v>
      </c>
      <c r="D10" s="57"/>
      <c r="E10" s="58"/>
      <c r="F10" s="57"/>
      <c r="G10" s="41" t="s">
        <v>116</v>
      </c>
      <c r="H10" s="42" t="str">
        <f>IF(D10&gt;0,D10/E5*1000,"")</f>
        <v/>
      </c>
      <c r="I10" s="43" t="str">
        <f>IF(E10&gt;0,E10/E5*1000,"")</f>
        <v/>
      </c>
      <c r="J10" s="42" t="str">
        <f>IF(F10&gt;0,F10/E5*1000,"")</f>
        <v/>
      </c>
      <c r="K10" s="37"/>
      <c r="L10" s="37"/>
      <c r="M10" s="40"/>
    </row>
    <row r="11" spans="1:15" x14ac:dyDescent="0.25">
      <c r="A11" s="35"/>
      <c r="B11" s="37"/>
      <c r="C11" s="37"/>
      <c r="D11" s="38"/>
      <c r="E11" s="38"/>
      <c r="F11" s="38"/>
      <c r="G11" s="37"/>
      <c r="H11" s="37"/>
      <c r="I11" s="37"/>
      <c r="J11" s="37"/>
      <c r="K11" s="37"/>
      <c r="L11" s="37"/>
      <c r="M11" s="40"/>
      <c r="O11" s="7"/>
    </row>
    <row r="12" spans="1:15" x14ac:dyDescent="0.25">
      <c r="A12" s="35"/>
      <c r="B12" s="37" t="s">
        <v>4</v>
      </c>
      <c r="C12" s="37" t="s">
        <v>34</v>
      </c>
      <c r="D12" s="38"/>
      <c r="E12" s="59"/>
      <c r="F12" s="38"/>
      <c r="G12" s="37"/>
      <c r="H12" s="38"/>
      <c r="I12" s="39"/>
      <c r="J12" s="38"/>
      <c r="K12" s="37"/>
      <c r="L12" s="37"/>
      <c r="M12" s="40"/>
    </row>
    <row r="13" spans="1:15" x14ac:dyDescent="0.25">
      <c r="A13" s="35"/>
      <c r="B13" s="37"/>
      <c r="C13" s="37"/>
      <c r="D13" s="38"/>
      <c r="E13" s="38"/>
      <c r="F13" s="38"/>
      <c r="G13" s="37"/>
      <c r="H13" s="38"/>
      <c r="I13" s="39"/>
      <c r="J13" s="38"/>
      <c r="K13" s="37"/>
      <c r="L13" s="37"/>
      <c r="M13" s="40"/>
    </row>
    <row r="14" spans="1:15" x14ac:dyDescent="0.25">
      <c r="A14" s="35"/>
      <c r="B14" s="37" t="s">
        <v>5</v>
      </c>
      <c r="C14" s="37" t="s">
        <v>43</v>
      </c>
      <c r="D14" s="38"/>
      <c r="E14" s="60"/>
      <c r="F14" s="38"/>
      <c r="G14" s="206"/>
      <c r="H14" s="66"/>
      <c r="I14" s="205"/>
      <c r="J14" s="66"/>
      <c r="K14" s="37"/>
      <c r="L14" s="37"/>
      <c r="M14" s="40"/>
    </row>
    <row r="15" spans="1:15" x14ac:dyDescent="0.25">
      <c r="A15" s="35"/>
      <c r="B15" s="37"/>
      <c r="C15" s="37"/>
      <c r="D15" s="38"/>
      <c r="E15" s="46"/>
      <c r="F15" s="38"/>
      <c r="G15" s="37"/>
      <c r="H15" s="37"/>
      <c r="I15" s="37"/>
      <c r="J15" s="37"/>
      <c r="K15" s="37"/>
      <c r="L15" s="37"/>
      <c r="M15" s="40"/>
    </row>
    <row r="16" spans="1:15" x14ac:dyDescent="0.25">
      <c r="A16" s="35"/>
      <c r="B16" s="37" t="s">
        <v>6</v>
      </c>
      <c r="C16" s="37" t="s">
        <v>44</v>
      </c>
      <c r="D16" s="38"/>
      <c r="E16" s="60"/>
      <c r="F16" s="38"/>
      <c r="G16" s="37"/>
      <c r="H16" s="37"/>
      <c r="I16" s="37"/>
      <c r="J16" s="37"/>
      <c r="K16" s="37"/>
      <c r="L16" s="37"/>
      <c r="M16" s="40"/>
    </row>
    <row r="17" spans="1:13" ht="15.95" thickBot="1" x14ac:dyDescent="0.3">
      <c r="A17" s="47"/>
      <c r="B17" s="48"/>
      <c r="C17" s="48"/>
      <c r="D17" s="49"/>
      <c r="E17" s="50"/>
      <c r="F17" s="49"/>
      <c r="G17" s="48"/>
      <c r="H17" s="48"/>
      <c r="I17" s="48"/>
      <c r="J17" s="48"/>
      <c r="K17" s="48"/>
      <c r="L17" s="48"/>
      <c r="M17" s="51"/>
    </row>
    <row r="18" spans="1:13" ht="15.95" thickBot="1" x14ac:dyDescent="0.3">
      <c r="E18" s="8"/>
    </row>
    <row r="19" spans="1:13" x14ac:dyDescent="0.25">
      <c r="A19" s="30"/>
      <c r="B19" s="31"/>
      <c r="C19" s="31"/>
      <c r="D19" s="33"/>
      <c r="E19" s="52"/>
      <c r="F19" s="33"/>
      <c r="G19" s="31"/>
      <c r="H19" s="31"/>
      <c r="I19" s="31"/>
      <c r="J19" s="31"/>
      <c r="K19" s="31"/>
      <c r="L19" s="31"/>
      <c r="M19" s="34"/>
    </row>
    <row r="20" spans="1:13" x14ac:dyDescent="0.25">
      <c r="A20" s="35"/>
      <c r="B20" s="36" t="s">
        <v>35</v>
      </c>
      <c r="C20" s="37"/>
      <c r="D20" s="38"/>
      <c r="E20" s="46"/>
      <c r="F20" s="38"/>
      <c r="G20" s="37"/>
      <c r="H20" s="37"/>
      <c r="I20" s="37"/>
      <c r="J20" s="38" t="s">
        <v>1</v>
      </c>
      <c r="K20" s="39" t="s">
        <v>32</v>
      </c>
      <c r="L20" s="38" t="s">
        <v>2</v>
      </c>
      <c r="M20" s="40"/>
    </row>
    <row r="21" spans="1:13" x14ac:dyDescent="0.25">
      <c r="A21" s="35"/>
      <c r="B21" s="37"/>
      <c r="C21" s="37"/>
      <c r="D21" s="38"/>
      <c r="E21" s="38"/>
      <c r="F21" s="38"/>
      <c r="G21" s="37"/>
      <c r="H21" s="37"/>
      <c r="I21" s="37"/>
      <c r="J21" s="38" t="s">
        <v>31</v>
      </c>
      <c r="K21" s="39" t="s">
        <v>31</v>
      </c>
      <c r="L21" s="38" t="s">
        <v>31</v>
      </c>
      <c r="M21" s="40"/>
    </row>
    <row r="22" spans="1:13" x14ac:dyDescent="0.25">
      <c r="A22" s="35"/>
      <c r="B22" s="37" t="s">
        <v>7</v>
      </c>
      <c r="C22" s="37" t="s">
        <v>36</v>
      </c>
      <c r="D22" s="38"/>
      <c r="E22" s="60"/>
      <c r="F22" s="38"/>
      <c r="G22" s="37" t="s">
        <v>74</v>
      </c>
      <c r="H22" s="37"/>
      <c r="I22" s="37"/>
      <c r="J22" s="44" t="str">
        <f>IF(D10&gt;0,D10*$E22*0.01,"")</f>
        <v/>
      </c>
      <c r="K22" s="45" t="str">
        <f>IF(E10&gt;0,E10*$E22*0.01,"")</f>
        <v/>
      </c>
      <c r="L22" s="44" t="str">
        <f>IF(F10&gt;0,F10*$E22*0.01,"")</f>
        <v/>
      </c>
      <c r="M22" s="40"/>
    </row>
    <row r="23" spans="1:13" x14ac:dyDescent="0.25">
      <c r="A23" s="35"/>
      <c r="B23" s="37"/>
      <c r="C23" s="37"/>
      <c r="D23" s="38"/>
      <c r="E23" s="38"/>
      <c r="F23" s="38"/>
      <c r="G23" s="37"/>
      <c r="H23" s="53"/>
      <c r="I23" s="37"/>
      <c r="J23" s="202"/>
      <c r="K23" s="203"/>
      <c r="L23" s="202"/>
      <c r="M23" s="40"/>
    </row>
    <row r="24" spans="1:13" x14ac:dyDescent="0.25">
      <c r="A24" s="35"/>
      <c r="B24" s="37" t="s">
        <v>8</v>
      </c>
      <c r="C24" s="37" t="s">
        <v>37</v>
      </c>
      <c r="D24" s="204"/>
      <c r="E24" s="60"/>
      <c r="F24" s="204"/>
      <c r="G24" s="37" t="s">
        <v>75</v>
      </c>
      <c r="H24" s="37"/>
      <c r="I24" s="37"/>
      <c r="J24" s="44" t="str">
        <f>IF(D10&gt;0,(D32+D34)*$E$24/100,"")</f>
        <v/>
      </c>
      <c r="K24" s="45" t="str">
        <f t="shared" ref="K24:L24" si="0">IF(E10&gt;0,(E32+E34)*$E$24/100,"")</f>
        <v/>
      </c>
      <c r="L24" s="44" t="str">
        <f t="shared" si="0"/>
        <v/>
      </c>
      <c r="M24" s="40"/>
    </row>
    <row r="25" spans="1:13" x14ac:dyDescent="0.25">
      <c r="A25" s="35"/>
      <c r="B25" s="37"/>
      <c r="C25" s="37"/>
      <c r="D25" s="38"/>
      <c r="E25" s="38"/>
      <c r="F25" s="38"/>
      <c r="G25" s="37"/>
      <c r="H25" s="37"/>
      <c r="I25" s="37"/>
      <c r="J25" s="202"/>
      <c r="K25" s="203"/>
      <c r="L25" s="202"/>
      <c r="M25" s="40"/>
    </row>
    <row r="26" spans="1:13" x14ac:dyDescent="0.25">
      <c r="A26" s="35"/>
      <c r="B26" s="37" t="s">
        <v>9</v>
      </c>
      <c r="C26" s="37" t="s">
        <v>38</v>
      </c>
      <c r="D26" s="38"/>
      <c r="E26" s="60"/>
      <c r="F26" s="38"/>
      <c r="G26" s="37" t="s">
        <v>76</v>
      </c>
      <c r="H26" s="37"/>
      <c r="I26" s="37"/>
      <c r="J26" s="44" t="str">
        <f>IF(D10&gt;0,D36*$E26/100,"")</f>
        <v/>
      </c>
      <c r="K26" s="45" t="str">
        <f t="shared" ref="K26:L26" si="1">IF(E10&gt;0,E36*$E26/100,"")</f>
        <v/>
      </c>
      <c r="L26" s="44" t="str">
        <f t="shared" si="1"/>
        <v/>
      </c>
      <c r="M26" s="40"/>
    </row>
    <row r="27" spans="1:13" ht="15.75" thickBot="1" x14ac:dyDescent="0.3">
      <c r="A27" s="47"/>
      <c r="B27" s="48"/>
      <c r="C27" s="48"/>
      <c r="D27" s="49"/>
      <c r="E27" s="49"/>
      <c r="F27" s="49"/>
      <c r="G27" s="48"/>
      <c r="H27" s="48"/>
      <c r="I27" s="48"/>
      <c r="J27" s="48"/>
      <c r="K27" s="48"/>
      <c r="L27" s="48"/>
      <c r="M27" s="51"/>
    </row>
    <row r="28" spans="1:13" ht="15.75" thickBot="1" x14ac:dyDescent="0.3"/>
    <row r="29" spans="1:13" x14ac:dyDescent="0.25">
      <c r="A29" s="30"/>
      <c r="B29" s="31"/>
      <c r="C29" s="31"/>
      <c r="D29" s="33"/>
      <c r="E29" s="33"/>
      <c r="F29" s="33"/>
      <c r="G29" s="31"/>
      <c r="H29" s="31"/>
      <c r="I29" s="31"/>
      <c r="J29" s="31"/>
      <c r="K29" s="31"/>
      <c r="L29" s="31"/>
      <c r="M29" s="34"/>
    </row>
    <row r="30" spans="1:13" x14ac:dyDescent="0.25">
      <c r="A30" s="35"/>
      <c r="B30" s="36" t="s">
        <v>39</v>
      </c>
      <c r="C30" s="211"/>
      <c r="D30" s="38" t="s">
        <v>1</v>
      </c>
      <c r="E30" s="39" t="s">
        <v>32</v>
      </c>
      <c r="F30" s="38" t="s">
        <v>2</v>
      </c>
      <c r="G30" s="37"/>
      <c r="H30" s="37"/>
      <c r="I30" s="37"/>
      <c r="J30" s="37"/>
      <c r="K30" s="37"/>
      <c r="L30" s="37"/>
      <c r="M30" s="40"/>
    </row>
    <row r="31" spans="1:13" x14ac:dyDescent="0.25">
      <c r="A31" s="35"/>
      <c r="B31" s="203"/>
      <c r="C31" s="202"/>
      <c r="D31" s="38" t="s">
        <v>31</v>
      </c>
      <c r="E31" s="39" t="s">
        <v>31</v>
      </c>
      <c r="F31" s="38" t="s">
        <v>31</v>
      </c>
      <c r="G31" s="37"/>
      <c r="H31" s="37"/>
      <c r="I31" s="37"/>
      <c r="J31" s="37"/>
      <c r="K31" s="37"/>
      <c r="L31" s="37"/>
      <c r="M31" s="40"/>
    </row>
    <row r="32" spans="1:13" x14ac:dyDescent="0.25">
      <c r="A32" s="35"/>
      <c r="B32" s="37" t="s">
        <v>10</v>
      </c>
      <c r="C32" s="37" t="s">
        <v>41</v>
      </c>
      <c r="D32" s="44" t="str">
        <f>IF(D10&gt;0,(1-$E$22/100)*D10*1/(1+$E12),"")</f>
        <v/>
      </c>
      <c r="E32" s="45" t="str">
        <f t="shared" ref="E32:F32" si="2">IF(E10&gt;0,(1-$E$22/100)*E10*1/(1+$E12),"")</f>
        <v/>
      </c>
      <c r="F32" s="44" t="str">
        <f t="shared" si="2"/>
        <v/>
      </c>
      <c r="G32" s="37"/>
      <c r="H32" s="37"/>
      <c r="I32" s="37"/>
      <c r="J32" s="37"/>
      <c r="K32" s="37"/>
      <c r="L32" s="37"/>
      <c r="M32" s="40"/>
    </row>
    <row r="33" spans="1:17" x14ac:dyDescent="0.25">
      <c r="A33" s="35"/>
      <c r="B33" s="202"/>
      <c r="C33" s="202"/>
      <c r="D33" s="208"/>
      <c r="E33" s="212"/>
      <c r="F33" s="208"/>
      <c r="G33" s="37"/>
      <c r="H33" s="37"/>
      <c r="I33" s="37"/>
      <c r="J33" s="37"/>
      <c r="K33" s="37"/>
      <c r="L33" s="37"/>
      <c r="M33" s="40"/>
    </row>
    <row r="34" spans="1:17" x14ac:dyDescent="0.25">
      <c r="A34" s="35"/>
      <c r="B34" s="37" t="s">
        <v>11</v>
      </c>
      <c r="C34" s="37" t="s">
        <v>42</v>
      </c>
      <c r="D34" s="44" t="str">
        <f>IF(D10&gt;0,(1-$E$22/100)*D10*$E12/(1+$E12),"")</f>
        <v/>
      </c>
      <c r="E34" s="45" t="str">
        <f t="shared" ref="E34:F34" si="3">IF(E10&gt;0,(1-$E$22/100)*E10*$E12/(1+$E12),"")</f>
        <v/>
      </c>
      <c r="F34" s="44" t="str">
        <f t="shared" si="3"/>
        <v/>
      </c>
      <c r="G34" s="37"/>
      <c r="H34" s="37"/>
      <c r="I34" s="37"/>
      <c r="J34" s="37"/>
      <c r="K34" s="37"/>
      <c r="L34" s="37"/>
      <c r="M34" s="40"/>
    </row>
    <row r="35" spans="1:17" x14ac:dyDescent="0.25">
      <c r="A35" s="35"/>
      <c r="B35" s="202"/>
      <c r="C35" s="202"/>
      <c r="D35" s="208"/>
      <c r="E35" s="212"/>
      <c r="F35" s="208"/>
      <c r="G35" s="37"/>
      <c r="H35" s="37"/>
      <c r="I35" s="37"/>
      <c r="J35" s="37"/>
      <c r="K35" s="37"/>
      <c r="L35" s="37"/>
      <c r="M35" s="40"/>
    </row>
    <row r="36" spans="1:17" x14ac:dyDescent="0.25">
      <c r="A36" s="35"/>
      <c r="B36" s="37" t="s">
        <v>12</v>
      </c>
      <c r="C36" s="37" t="s">
        <v>40</v>
      </c>
      <c r="D36" s="44" t="str">
        <f>IF(D10&gt;0,(D32+D34)*$E$14/100,"")</f>
        <v/>
      </c>
      <c r="E36" s="45" t="str">
        <f t="shared" ref="E36:F36" si="4">IF(E10&gt;0,(E32+E34)*$E$14/100,"")</f>
        <v/>
      </c>
      <c r="F36" s="44" t="str">
        <f t="shared" si="4"/>
        <v/>
      </c>
      <c r="G36" s="37"/>
      <c r="H36" s="37"/>
      <c r="I36" s="37"/>
      <c r="J36" s="37"/>
      <c r="K36" s="37"/>
      <c r="L36" s="37"/>
      <c r="M36" s="40"/>
    </row>
    <row r="37" spans="1:17" ht="15.75" thickBot="1" x14ac:dyDescent="0.3">
      <c r="A37" s="47"/>
      <c r="B37" s="48"/>
      <c r="C37" s="48"/>
      <c r="D37" s="49"/>
      <c r="E37" s="49"/>
      <c r="F37" s="49"/>
      <c r="G37" s="48"/>
      <c r="H37" s="48"/>
      <c r="I37" s="48"/>
      <c r="J37" s="48"/>
      <c r="K37" s="48"/>
      <c r="L37" s="48"/>
      <c r="M37" s="51"/>
    </row>
    <row r="38" spans="1:17" ht="15.75" thickBot="1" x14ac:dyDescent="0.3"/>
    <row r="39" spans="1:17" x14ac:dyDescent="0.25">
      <c r="A39" s="30"/>
      <c r="B39" s="31"/>
      <c r="C39" s="31"/>
      <c r="D39" s="33"/>
      <c r="E39" s="33"/>
      <c r="F39" s="33"/>
      <c r="G39" s="31"/>
      <c r="H39" s="31"/>
      <c r="I39" s="31"/>
      <c r="J39" s="31"/>
      <c r="K39" s="31"/>
      <c r="L39" s="31"/>
      <c r="M39" s="34"/>
    </row>
    <row r="40" spans="1:17" x14ac:dyDescent="0.25">
      <c r="A40" s="35"/>
      <c r="B40" s="36" t="s">
        <v>45</v>
      </c>
      <c r="C40" s="37"/>
      <c r="D40" s="38"/>
      <c r="E40" s="38"/>
      <c r="F40" s="38"/>
      <c r="G40" s="215"/>
      <c r="H40" s="213" t="s">
        <v>77</v>
      </c>
      <c r="I40" s="204"/>
      <c r="J40" s="44" t="str">
        <f>IF(E42&gt;0,E42*E5/1000,"")</f>
        <v/>
      </c>
      <c r="K40" s="206"/>
      <c r="L40" s="206"/>
      <c r="M40" s="40"/>
    </row>
    <row r="41" spans="1:17" x14ac:dyDescent="0.25">
      <c r="A41" s="35"/>
      <c r="B41" s="37"/>
      <c r="C41" s="37"/>
      <c r="D41" s="37"/>
      <c r="E41" s="38"/>
      <c r="F41" s="38"/>
      <c r="G41" s="206"/>
      <c r="H41" s="206"/>
      <c r="I41" s="206"/>
      <c r="J41" s="206"/>
      <c r="K41" s="206"/>
      <c r="L41" s="206"/>
      <c r="M41" s="40"/>
    </row>
    <row r="42" spans="1:17" x14ac:dyDescent="0.25">
      <c r="A42" s="35"/>
      <c r="B42" s="37" t="s">
        <v>13</v>
      </c>
      <c r="C42" s="37" t="s">
        <v>46</v>
      </c>
      <c r="D42" s="38"/>
      <c r="E42" s="54"/>
      <c r="F42" s="38"/>
      <c r="G42" s="215"/>
      <c r="H42" s="41" t="s">
        <v>78</v>
      </c>
      <c r="I42" s="207"/>
      <c r="J42" s="44" t="str">
        <f>IF(AND(E42&gt;0,E44&gt;0,E46&gt;0),J40*1/(1+E44)-J46*E16/100,"")</f>
        <v/>
      </c>
      <c r="K42" s="207"/>
      <c r="L42" s="206"/>
      <c r="M42" s="40"/>
      <c r="O42" s="28"/>
      <c r="P42" s="28"/>
    </row>
    <row r="43" spans="1:17" x14ac:dyDescent="0.25">
      <c r="A43" s="35"/>
      <c r="B43" s="37"/>
      <c r="C43" s="37"/>
      <c r="D43" s="38"/>
      <c r="E43" s="46"/>
      <c r="F43" s="38"/>
      <c r="G43" s="209"/>
      <c r="H43" s="210"/>
      <c r="I43" s="210"/>
      <c r="J43" s="213"/>
      <c r="K43" s="210"/>
      <c r="L43" s="206"/>
      <c r="M43" s="40"/>
      <c r="O43" s="9"/>
      <c r="P43" s="9"/>
      <c r="Q43" s="9"/>
    </row>
    <row r="44" spans="1:17" x14ac:dyDescent="0.25">
      <c r="A44" s="35"/>
      <c r="B44" s="37" t="s">
        <v>14</v>
      </c>
      <c r="C44" s="37" t="s">
        <v>47</v>
      </c>
      <c r="D44" s="38"/>
      <c r="E44" s="55"/>
      <c r="F44" s="38"/>
      <c r="G44" s="215"/>
      <c r="H44" s="41" t="s">
        <v>79</v>
      </c>
      <c r="I44" s="210"/>
      <c r="J44" s="44" t="str">
        <f>IF(AND(E42&gt;0,E44&gt;0,E46&gt;0),J40*E44/(1+E44)-J46*(1-E16/100),"")</f>
        <v/>
      </c>
      <c r="K44" s="210"/>
      <c r="L44" s="206"/>
      <c r="M44" s="40"/>
      <c r="O44" s="9"/>
      <c r="P44" s="9"/>
      <c r="Q44" s="9"/>
    </row>
    <row r="45" spans="1:17" x14ac:dyDescent="0.25">
      <c r="A45" s="35"/>
      <c r="B45" s="37"/>
      <c r="C45" s="37"/>
      <c r="D45" s="38"/>
      <c r="E45" s="46"/>
      <c r="F45" s="38"/>
      <c r="G45" s="209"/>
      <c r="H45" s="210"/>
      <c r="I45" s="210"/>
      <c r="J45" s="213"/>
      <c r="K45" s="207"/>
      <c r="L45" s="206"/>
      <c r="M45" s="40"/>
    </row>
    <row r="46" spans="1:17" x14ac:dyDescent="0.25">
      <c r="A46" s="35"/>
      <c r="B46" s="37" t="s">
        <v>15</v>
      </c>
      <c r="C46" s="37" t="s">
        <v>115</v>
      </c>
      <c r="D46" s="38"/>
      <c r="E46" s="54"/>
      <c r="F46" s="38"/>
      <c r="G46" s="215"/>
      <c r="H46" s="41" t="s">
        <v>80</v>
      </c>
      <c r="I46" s="206"/>
      <c r="J46" s="44" t="str">
        <f>IF(AND(E42&gt;0,E46&gt;0),J40*E46/100,"")</f>
        <v/>
      </c>
      <c r="K46" s="206"/>
      <c r="L46" s="206"/>
      <c r="M46" s="40"/>
    </row>
    <row r="47" spans="1:17" ht="15.75" thickBot="1" x14ac:dyDescent="0.3">
      <c r="A47" s="47"/>
      <c r="B47" s="48"/>
      <c r="C47" s="48"/>
      <c r="D47" s="49"/>
      <c r="E47" s="50"/>
      <c r="F47" s="49"/>
      <c r="G47" s="48"/>
      <c r="H47" s="49"/>
      <c r="I47" s="48"/>
      <c r="J47" s="48"/>
      <c r="K47" s="48"/>
      <c r="L47" s="48"/>
      <c r="M47" s="51"/>
    </row>
    <row r="48" spans="1:17" ht="15.75" thickBot="1" x14ac:dyDescent="0.3">
      <c r="E48" s="8"/>
      <c r="H48" s="6"/>
    </row>
    <row r="49" spans="1:15" x14ac:dyDescent="0.25">
      <c r="A49" s="30"/>
      <c r="B49" s="31"/>
      <c r="C49" s="31"/>
      <c r="D49" s="33"/>
      <c r="E49" s="52"/>
      <c r="F49" s="33"/>
      <c r="G49" s="31"/>
      <c r="H49" s="33"/>
      <c r="I49" s="31"/>
      <c r="J49" s="31"/>
      <c r="K49" s="31"/>
      <c r="L49" s="31"/>
      <c r="M49" s="34"/>
    </row>
    <row r="50" spans="1:15" x14ac:dyDescent="0.25">
      <c r="A50" s="35"/>
      <c r="B50" s="36" t="s">
        <v>48</v>
      </c>
      <c r="C50" s="37"/>
      <c r="D50" s="38" t="s">
        <v>1</v>
      </c>
      <c r="E50" s="39" t="s">
        <v>32</v>
      </c>
      <c r="F50" s="38" t="s">
        <v>2</v>
      </c>
      <c r="G50" s="37"/>
      <c r="H50" s="38" t="s">
        <v>1</v>
      </c>
      <c r="I50" s="39" t="s">
        <v>32</v>
      </c>
      <c r="J50" s="38" t="s">
        <v>2</v>
      </c>
      <c r="K50" s="37"/>
      <c r="L50" s="37"/>
      <c r="M50" s="40"/>
    </row>
    <row r="51" spans="1:15" x14ac:dyDescent="0.25">
      <c r="A51" s="35"/>
      <c r="B51" s="37"/>
      <c r="C51" s="37"/>
      <c r="D51" s="38" t="s">
        <v>31</v>
      </c>
      <c r="E51" s="39" t="s">
        <v>31</v>
      </c>
      <c r="F51" s="38" t="s">
        <v>31</v>
      </c>
      <c r="G51" s="37"/>
      <c r="H51" s="38" t="s">
        <v>31</v>
      </c>
      <c r="I51" s="39" t="s">
        <v>31</v>
      </c>
      <c r="J51" s="38" t="s">
        <v>31</v>
      </c>
      <c r="K51" s="37"/>
      <c r="L51" s="37"/>
      <c r="M51" s="40"/>
    </row>
    <row r="52" spans="1:15" x14ac:dyDescent="0.25">
      <c r="A52" s="35"/>
      <c r="B52" s="37" t="s">
        <v>16</v>
      </c>
      <c r="C52" s="37" t="s">
        <v>81</v>
      </c>
      <c r="D52" s="44" t="str">
        <f>IF(D36="","", D36*(1-$E$26/100)-$J$46)</f>
        <v/>
      </c>
      <c r="E52" s="45" t="str">
        <f>IF(E36="","", E36*(1-$E$26/100)-$J$46)</f>
        <v/>
      </c>
      <c r="F52" s="44" t="str">
        <f>IF(F36="","", F36*(1-$E$26/100)-$J$46)</f>
        <v/>
      </c>
      <c r="G52" s="41" t="s">
        <v>49</v>
      </c>
      <c r="H52" s="61" t="str">
        <f>IF(D10&gt;0,D52/D58,"")</f>
        <v/>
      </c>
      <c r="I52" s="62" t="str">
        <f>IF(E10&gt;0,E52/E58,"")</f>
        <v/>
      </c>
      <c r="J52" s="61" t="str">
        <f>IF(F10&gt;0,F52/F58,"")</f>
        <v/>
      </c>
      <c r="K52" s="37"/>
      <c r="L52" s="37"/>
      <c r="M52" s="40"/>
    </row>
    <row r="53" spans="1:15" x14ac:dyDescent="0.25">
      <c r="A53" s="35"/>
      <c r="B53" s="37"/>
      <c r="C53" s="37"/>
      <c r="D53" s="38"/>
      <c r="E53" s="214"/>
      <c r="F53" s="38"/>
      <c r="G53" s="37"/>
      <c r="H53" s="37"/>
      <c r="I53" s="38"/>
      <c r="J53" s="37"/>
      <c r="K53" s="37"/>
      <c r="L53" s="37"/>
      <c r="M53" s="40"/>
      <c r="O53" s="10"/>
    </row>
    <row r="54" spans="1:15" x14ac:dyDescent="0.25">
      <c r="A54" s="35"/>
      <c r="B54" s="37" t="s">
        <v>17</v>
      </c>
      <c r="C54" s="37" t="s">
        <v>82</v>
      </c>
      <c r="D54" s="44" t="str">
        <f>IF(D32="","",D32*(1-$E$24/100)-$J42)</f>
        <v/>
      </c>
      <c r="E54" s="45" t="str">
        <f>IF(E32="","",E32*(1-$E$24/100)-$J42)</f>
        <v/>
      </c>
      <c r="F54" s="44" t="str">
        <f>IF(F32="","",F32*(1-$E$24/100)-$J42)</f>
        <v/>
      </c>
      <c r="G54" s="41" t="s">
        <v>50</v>
      </c>
      <c r="H54" s="61" t="str">
        <f>IF(D10&gt;0,D54/(D54+D56),"")</f>
        <v/>
      </c>
      <c r="I54" s="62" t="str">
        <f>IF(E10&gt;0,E54/(E54+E56),"")</f>
        <v/>
      </c>
      <c r="J54" s="61" t="str">
        <f>IF(F10&gt;0,F54/(F54+F56),"")</f>
        <v/>
      </c>
      <c r="K54" s="37"/>
      <c r="L54" s="37"/>
      <c r="M54" s="40"/>
    </row>
    <row r="55" spans="1:15" x14ac:dyDescent="0.25">
      <c r="A55" s="35"/>
      <c r="B55" s="37"/>
      <c r="C55" s="37"/>
      <c r="D55" s="38"/>
      <c r="E55" s="214"/>
      <c r="F55" s="38"/>
      <c r="G55" s="37"/>
      <c r="H55" s="38"/>
      <c r="I55" s="37"/>
      <c r="J55" s="37"/>
      <c r="K55" s="37"/>
      <c r="L55" s="37"/>
      <c r="M55" s="40"/>
    </row>
    <row r="56" spans="1:15" x14ac:dyDescent="0.25">
      <c r="A56" s="35"/>
      <c r="B56" s="37" t="s">
        <v>18</v>
      </c>
      <c r="C56" s="37" t="s">
        <v>83</v>
      </c>
      <c r="D56" s="44" t="str">
        <f>IF(D34="","",D34*(1-$E$24/100)-$J44)</f>
        <v/>
      </c>
      <c r="E56" s="45" t="str">
        <f>IF(E34="","",E34*(1-$E$24/100)-$J44)</f>
        <v/>
      </c>
      <c r="F56" s="44" t="str">
        <f>IF(F34="","",F34*(1-$E$24/100)-$J44)</f>
        <v/>
      </c>
      <c r="G56" s="41" t="s">
        <v>51</v>
      </c>
      <c r="H56" s="42" t="str">
        <f>IF(D10&gt;0,D58/E5*1000,"")</f>
        <v/>
      </c>
      <c r="I56" s="216" t="str">
        <f>IF(E10&gt;0,E58/E5*1000,"")</f>
        <v/>
      </c>
      <c r="J56" s="42" t="str">
        <f>IF(F10&gt;0,F58/E5*1000,"")</f>
        <v/>
      </c>
      <c r="K56" s="37"/>
      <c r="L56" s="37"/>
      <c r="M56" s="40"/>
    </row>
    <row r="57" spans="1:15" x14ac:dyDescent="0.25">
      <c r="A57" s="35"/>
      <c r="B57" s="37"/>
      <c r="C57" s="37"/>
      <c r="D57" s="38"/>
      <c r="E57" s="39"/>
      <c r="F57" s="38"/>
      <c r="G57" s="37"/>
      <c r="H57" s="37"/>
      <c r="I57" s="37"/>
      <c r="J57" s="37"/>
      <c r="K57" s="37"/>
      <c r="L57" s="37"/>
      <c r="M57" s="40"/>
    </row>
    <row r="58" spans="1:15" x14ac:dyDescent="0.25">
      <c r="A58" s="35"/>
      <c r="B58" s="37" t="s">
        <v>19</v>
      </c>
      <c r="C58" s="37" t="s">
        <v>84</v>
      </c>
      <c r="D58" s="44" t="str">
        <f>IF(D56="","",D52+D54+D56)</f>
        <v/>
      </c>
      <c r="E58" s="45" t="str">
        <f t="shared" ref="E58:F58" si="5">IF(E56="","",E52+E54+E56)</f>
        <v/>
      </c>
      <c r="F58" s="44" t="str">
        <f t="shared" si="5"/>
        <v/>
      </c>
      <c r="G58" s="37"/>
      <c r="H58" s="37"/>
      <c r="I58" s="37"/>
      <c r="J58" s="37"/>
      <c r="K58" s="37"/>
      <c r="L58" s="37"/>
      <c r="M58" s="40"/>
    </row>
    <row r="59" spans="1:15" ht="15.75" thickBot="1" x14ac:dyDescent="0.3">
      <c r="A59" s="47"/>
      <c r="B59" s="48"/>
      <c r="C59" s="48"/>
      <c r="D59" s="63"/>
      <c r="E59" s="63"/>
      <c r="F59" s="63"/>
      <c r="G59" s="48"/>
      <c r="H59" s="48"/>
      <c r="I59" s="48"/>
      <c r="J59" s="48"/>
      <c r="K59" s="48"/>
      <c r="L59" s="48"/>
      <c r="M59" s="51"/>
    </row>
    <row r="60" spans="1:15" ht="15.75" thickBot="1" x14ac:dyDescent="0.3">
      <c r="D60" s="11"/>
      <c r="E60" s="11"/>
      <c r="F60" s="11"/>
    </row>
    <row r="61" spans="1:15" x14ac:dyDescent="0.25">
      <c r="A61" s="30"/>
      <c r="B61" s="31"/>
      <c r="C61" s="31"/>
      <c r="D61" s="64"/>
      <c r="E61" s="64"/>
      <c r="F61" s="64"/>
      <c r="G61" s="31"/>
      <c r="H61" s="31"/>
      <c r="I61" s="31"/>
      <c r="J61" s="31"/>
      <c r="K61" s="31"/>
      <c r="L61" s="31"/>
      <c r="M61" s="34"/>
    </row>
    <row r="62" spans="1:15" x14ac:dyDescent="0.25">
      <c r="A62" s="35"/>
      <c r="B62" s="36" t="s">
        <v>52</v>
      </c>
      <c r="C62" s="37"/>
      <c r="D62" s="38" t="s">
        <v>1</v>
      </c>
      <c r="E62" s="39" t="s">
        <v>32</v>
      </c>
      <c r="F62" s="38" t="s">
        <v>2</v>
      </c>
      <c r="G62" s="37"/>
      <c r="H62" s="37"/>
      <c r="I62" s="37"/>
      <c r="J62" s="37"/>
      <c r="K62" s="37"/>
      <c r="L62" s="37"/>
      <c r="M62" s="40"/>
    </row>
    <row r="63" spans="1:15" x14ac:dyDescent="0.25">
      <c r="A63" s="35"/>
      <c r="B63" s="37"/>
      <c r="C63" s="37"/>
      <c r="D63" s="38" t="s">
        <v>31</v>
      </c>
      <c r="E63" s="39" t="s">
        <v>31</v>
      </c>
      <c r="F63" s="38" t="s">
        <v>31</v>
      </c>
      <c r="G63" s="37"/>
      <c r="H63" s="37"/>
      <c r="I63" s="37"/>
      <c r="J63" s="37"/>
      <c r="K63" s="37"/>
      <c r="L63" s="37"/>
      <c r="M63" s="40"/>
    </row>
    <row r="64" spans="1:15" x14ac:dyDescent="0.25">
      <c r="A64" s="35"/>
      <c r="B64" s="37" t="s">
        <v>23</v>
      </c>
      <c r="C64" s="37" t="s">
        <v>85</v>
      </c>
      <c r="D64" s="44" t="str">
        <f>IF(D10&gt;0,D56+D54+D52/2,"")</f>
        <v/>
      </c>
      <c r="E64" s="45" t="str">
        <f>IF(E10&gt;0,E56+E54+E52/2,"")</f>
        <v/>
      </c>
      <c r="F64" s="44" t="str">
        <f>IF(F10&gt;0,F56+F54+F52/2,"")</f>
        <v/>
      </c>
      <c r="G64" s="37"/>
      <c r="H64" s="37"/>
      <c r="I64" s="37"/>
      <c r="J64" s="37"/>
      <c r="K64" s="37"/>
      <c r="L64" s="37"/>
      <c r="M64" s="40"/>
    </row>
    <row r="65" spans="1:13" x14ac:dyDescent="0.25">
      <c r="A65" s="35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40"/>
    </row>
    <row r="66" spans="1:13" x14ac:dyDescent="0.25">
      <c r="A66" s="35"/>
      <c r="B66" s="37" t="s">
        <v>24</v>
      </c>
      <c r="C66" s="37" t="s">
        <v>53</v>
      </c>
      <c r="D66" s="37"/>
      <c r="E66" s="56"/>
      <c r="F66" s="37" t="s">
        <v>54</v>
      </c>
      <c r="G66" s="37"/>
      <c r="H66" s="37"/>
      <c r="I66" s="37"/>
      <c r="J66" s="37"/>
      <c r="K66" s="37"/>
      <c r="L66" s="37"/>
      <c r="M66" s="40"/>
    </row>
    <row r="67" spans="1:13" x14ac:dyDescent="0.25">
      <c r="A67" s="35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40"/>
    </row>
    <row r="68" spans="1:13" x14ac:dyDescent="0.25">
      <c r="A68" s="35"/>
      <c r="B68" s="37" t="s">
        <v>25</v>
      </c>
      <c r="C68" s="37" t="s">
        <v>86</v>
      </c>
      <c r="D68" s="44" t="str">
        <f>IF(E66&gt;0,100*D64/E66,"")</f>
        <v/>
      </c>
      <c r="E68" s="45" t="str">
        <f>IF(E66&gt;0,100*E64/E66,"")</f>
        <v/>
      </c>
      <c r="F68" s="44" t="str">
        <f>IF(E66&gt;0,100*F64/E66,"")</f>
        <v/>
      </c>
      <c r="G68" s="37"/>
      <c r="H68" s="37"/>
      <c r="I68" s="37"/>
      <c r="J68" s="37"/>
      <c r="K68" s="37"/>
      <c r="L68" s="37"/>
      <c r="M68" s="40"/>
    </row>
    <row r="69" spans="1:13" ht="15.75" thickBot="1" x14ac:dyDescent="0.3">
      <c r="A69" s="47"/>
      <c r="B69" s="48"/>
      <c r="C69" s="48"/>
      <c r="D69" s="63"/>
      <c r="E69" s="65"/>
      <c r="F69" s="63"/>
      <c r="G69" s="48"/>
      <c r="H69" s="48"/>
      <c r="I69" s="48"/>
      <c r="J69" s="48"/>
      <c r="K69" s="48"/>
      <c r="L69" s="48"/>
      <c r="M69" s="51"/>
    </row>
    <row r="70" spans="1:13" ht="15.75" thickBot="1" x14ac:dyDescent="0.3">
      <c r="D70" s="11"/>
      <c r="E70" s="11"/>
      <c r="F70" s="11"/>
    </row>
    <row r="71" spans="1:13" x14ac:dyDescent="0.25">
      <c r="A71" s="30"/>
      <c r="B71" s="31"/>
      <c r="C71" s="31"/>
      <c r="D71" s="64"/>
      <c r="E71" s="64"/>
      <c r="F71" s="64"/>
      <c r="G71" s="31"/>
      <c r="H71" s="31"/>
      <c r="I71" s="31"/>
      <c r="J71" s="31"/>
      <c r="K71" s="31"/>
      <c r="L71" s="31"/>
      <c r="M71" s="34"/>
    </row>
    <row r="72" spans="1:13" x14ac:dyDescent="0.25">
      <c r="A72" s="35"/>
      <c r="B72" s="36" t="s">
        <v>55</v>
      </c>
      <c r="C72" s="37"/>
      <c r="D72" s="66"/>
      <c r="E72" s="66"/>
      <c r="F72" s="66"/>
      <c r="G72" s="37"/>
      <c r="H72" s="37"/>
      <c r="I72" s="37"/>
      <c r="J72" s="37"/>
      <c r="K72" s="37"/>
      <c r="L72" s="37"/>
      <c r="M72" s="40"/>
    </row>
    <row r="73" spans="1:13" x14ac:dyDescent="0.25">
      <c r="A73" s="35"/>
      <c r="B73" s="37"/>
      <c r="C73" s="37"/>
      <c r="D73" s="66"/>
      <c r="E73" s="66"/>
      <c r="F73" s="66"/>
      <c r="G73" s="37"/>
      <c r="H73" s="37"/>
      <c r="I73" s="37"/>
      <c r="J73" s="37"/>
      <c r="K73" s="37"/>
      <c r="L73" s="37"/>
      <c r="M73" s="40"/>
    </row>
    <row r="74" spans="1:13" x14ac:dyDescent="0.25">
      <c r="A74" s="35"/>
      <c r="B74" s="37" t="s">
        <v>26</v>
      </c>
      <c r="C74" s="37" t="s">
        <v>56</v>
      </c>
      <c r="D74" s="66"/>
      <c r="E74" s="69"/>
      <c r="F74" s="66"/>
      <c r="G74" s="37"/>
      <c r="H74" s="37"/>
      <c r="I74" s="37"/>
      <c r="J74" s="37"/>
      <c r="K74" s="37"/>
      <c r="L74" s="37"/>
      <c r="M74" s="40"/>
    </row>
    <row r="75" spans="1:13" x14ac:dyDescent="0.25">
      <c r="A75" s="35"/>
      <c r="B75" s="37"/>
      <c r="C75" s="37"/>
      <c r="D75" s="66"/>
      <c r="E75" s="66"/>
      <c r="F75" s="66"/>
      <c r="G75" s="37"/>
      <c r="H75" s="37"/>
      <c r="I75" s="37"/>
      <c r="J75" s="37"/>
      <c r="K75" s="37"/>
      <c r="L75" s="37"/>
      <c r="M75" s="40"/>
    </row>
    <row r="76" spans="1:13" x14ac:dyDescent="0.25">
      <c r="A76" s="35"/>
      <c r="B76" s="37" t="s">
        <v>27</v>
      </c>
      <c r="C76" s="37" t="s">
        <v>57</v>
      </c>
      <c r="D76" s="66"/>
      <c r="E76" s="45" t="str">
        <f>IF(E78&gt;0,E74/E78*100,"")</f>
        <v/>
      </c>
      <c r="F76" s="66"/>
      <c r="G76" s="37"/>
      <c r="H76" s="37"/>
      <c r="I76" s="37"/>
      <c r="J76" s="37"/>
      <c r="K76" s="37"/>
      <c r="L76" s="37"/>
      <c r="M76" s="40"/>
    </row>
    <row r="77" spans="1:13" x14ac:dyDescent="0.25">
      <c r="A77" s="35"/>
      <c r="B77" s="37"/>
      <c r="C77" s="37"/>
      <c r="D77" s="66"/>
      <c r="E77" s="66"/>
      <c r="F77" s="66"/>
      <c r="G77" s="37"/>
      <c r="H77" s="37"/>
      <c r="I77" s="37"/>
      <c r="J77" s="37"/>
      <c r="K77" s="37"/>
      <c r="L77" s="37"/>
      <c r="M77" s="40"/>
    </row>
    <row r="78" spans="1:13" x14ac:dyDescent="0.25">
      <c r="A78" s="35"/>
      <c r="B78" s="37" t="s">
        <v>28</v>
      </c>
      <c r="C78" s="37" t="s">
        <v>58</v>
      </c>
      <c r="D78" s="67"/>
      <c r="E78" s="69"/>
      <c r="F78" s="67"/>
      <c r="G78" s="37"/>
      <c r="H78" s="37"/>
      <c r="I78" s="37"/>
      <c r="J78" s="37"/>
      <c r="K78" s="37"/>
      <c r="L78" s="37"/>
      <c r="M78" s="40"/>
    </row>
    <row r="79" spans="1:13" ht="15.75" thickBot="1" x14ac:dyDescent="0.3">
      <c r="A79" s="47"/>
      <c r="B79" s="48"/>
      <c r="C79" s="48"/>
      <c r="D79" s="68"/>
      <c r="E79" s="68"/>
      <c r="F79" s="68"/>
      <c r="G79" s="48"/>
      <c r="H79" s="48"/>
      <c r="I79" s="48"/>
      <c r="J79" s="48"/>
      <c r="K79" s="48"/>
      <c r="L79" s="48"/>
      <c r="M79" s="51"/>
    </row>
    <row r="80" spans="1:13" x14ac:dyDescent="0.25">
      <c r="D80" s="12"/>
      <c r="E80" s="12"/>
      <c r="F80" s="12"/>
    </row>
    <row r="81" spans="2:6" x14ac:dyDescent="0.25">
      <c r="D81" s="12"/>
      <c r="E81" s="12"/>
      <c r="F81" s="12"/>
    </row>
    <row r="82" spans="2:6" x14ac:dyDescent="0.25">
      <c r="B82" s="13" t="s">
        <v>59</v>
      </c>
      <c r="D82" s="12"/>
      <c r="E82" s="12"/>
      <c r="F82" s="12"/>
    </row>
    <row r="83" spans="2:6" x14ac:dyDescent="0.25">
      <c r="D83" s="12"/>
      <c r="E83" s="12"/>
      <c r="F83" s="12"/>
    </row>
    <row r="84" spans="2:6" x14ac:dyDescent="0.25">
      <c r="B84" s="71"/>
      <c r="C84" s="14" t="s">
        <v>60</v>
      </c>
      <c r="D84" s="2"/>
      <c r="E84" s="2"/>
      <c r="F84" s="2"/>
    </row>
    <row r="85" spans="2:6" x14ac:dyDescent="0.25">
      <c r="B85" s="70"/>
      <c r="C85" s="14" t="s">
        <v>61</v>
      </c>
      <c r="D85" s="2"/>
      <c r="E85" s="2"/>
      <c r="F85" s="2"/>
    </row>
    <row r="86" spans="2:6" x14ac:dyDescent="0.25">
      <c r="D86" s="12"/>
      <c r="E86" s="12"/>
      <c r="F86" s="12"/>
    </row>
    <row r="87" spans="2:6" x14ac:dyDescent="0.25">
      <c r="B87" s="2" t="s">
        <v>20</v>
      </c>
      <c r="C87" s="2" t="s">
        <v>118</v>
      </c>
      <c r="D87" s="11"/>
      <c r="E87" s="11"/>
      <c r="F87" s="11"/>
    </row>
    <row r="88" spans="2:6" x14ac:dyDescent="0.25">
      <c r="B88" s="2" t="s">
        <v>21</v>
      </c>
      <c r="C88" s="2" t="s">
        <v>63</v>
      </c>
      <c r="D88" s="11"/>
      <c r="E88" s="11"/>
      <c r="F88" s="11"/>
    </row>
    <row r="89" spans="2:6" x14ac:dyDescent="0.25">
      <c r="C89" s="16" t="s">
        <v>64</v>
      </c>
      <c r="D89" s="11"/>
      <c r="E89" s="11"/>
      <c r="F89" s="11"/>
    </row>
    <row r="90" spans="2:6" x14ac:dyDescent="0.25">
      <c r="C90" s="16" t="s">
        <v>65</v>
      </c>
      <c r="D90" s="11"/>
      <c r="E90" s="11"/>
      <c r="F90" s="11"/>
    </row>
    <row r="91" spans="2:6" x14ac:dyDescent="0.25">
      <c r="B91" s="16" t="s">
        <v>4</v>
      </c>
      <c r="C91" s="16" t="s">
        <v>66</v>
      </c>
      <c r="D91" s="2"/>
      <c r="E91" s="2"/>
      <c r="F91" s="2"/>
    </row>
    <row r="92" spans="2:6" x14ac:dyDescent="0.25">
      <c r="B92" s="16" t="s">
        <v>5</v>
      </c>
      <c r="C92" s="16" t="s">
        <v>67</v>
      </c>
    </row>
    <row r="93" spans="2:6" x14ac:dyDescent="0.25">
      <c r="B93" s="16" t="s">
        <v>6</v>
      </c>
      <c r="C93" s="16" t="s">
        <v>68</v>
      </c>
    </row>
    <row r="94" spans="2:6" x14ac:dyDescent="0.25">
      <c r="B94" s="16" t="s">
        <v>7</v>
      </c>
      <c r="C94" s="16" t="s">
        <v>69</v>
      </c>
      <c r="D94" s="16"/>
      <c r="E94" s="2"/>
      <c r="F94" s="2"/>
    </row>
    <row r="95" spans="2:6" x14ac:dyDescent="0.25">
      <c r="B95" s="16"/>
      <c r="C95" s="16" t="s">
        <v>72</v>
      </c>
      <c r="D95" s="16"/>
      <c r="E95" s="2"/>
      <c r="F95" s="2"/>
    </row>
    <row r="96" spans="2:6" x14ac:dyDescent="0.25">
      <c r="B96" s="16" t="s">
        <v>8</v>
      </c>
      <c r="C96" s="16" t="s">
        <v>70</v>
      </c>
      <c r="D96" s="16"/>
      <c r="E96" s="2"/>
      <c r="F96" s="2"/>
    </row>
    <row r="97" spans="2:6" x14ac:dyDescent="0.25">
      <c r="B97" s="16"/>
      <c r="C97" s="16" t="s">
        <v>71</v>
      </c>
      <c r="D97" s="16"/>
      <c r="E97" s="2"/>
      <c r="F97" s="2"/>
    </row>
    <row r="98" spans="2:6" x14ac:dyDescent="0.25">
      <c r="B98" s="16" t="s">
        <v>9</v>
      </c>
      <c r="C98" s="16" t="s">
        <v>73</v>
      </c>
      <c r="D98" s="16"/>
      <c r="E98" s="2"/>
      <c r="F98" s="2"/>
    </row>
    <row r="99" spans="2:6" x14ac:dyDescent="0.25">
      <c r="B99" s="16"/>
      <c r="C99" s="16" t="s">
        <v>71</v>
      </c>
      <c r="D99" s="16"/>
      <c r="E99" s="2"/>
      <c r="F99" s="2"/>
    </row>
    <row r="100" spans="2:6" x14ac:dyDescent="0.25">
      <c r="B100" s="16" t="s">
        <v>10</v>
      </c>
      <c r="C100" s="16" t="s">
        <v>88</v>
      </c>
      <c r="D100" s="16"/>
      <c r="E100" s="2"/>
      <c r="F100" s="2"/>
    </row>
    <row r="101" spans="2:6" x14ac:dyDescent="0.25">
      <c r="B101" s="16"/>
      <c r="C101" s="16" t="s">
        <v>89</v>
      </c>
      <c r="D101" s="16"/>
      <c r="E101" s="2"/>
      <c r="F101" s="2"/>
    </row>
    <row r="102" spans="2:6" x14ac:dyDescent="0.25">
      <c r="B102" s="16" t="s">
        <v>11</v>
      </c>
      <c r="C102" s="16" t="s">
        <v>90</v>
      </c>
      <c r="D102" s="16"/>
      <c r="E102" s="2"/>
      <c r="F102" s="2"/>
    </row>
    <row r="103" spans="2:6" x14ac:dyDescent="0.25">
      <c r="B103" s="16"/>
      <c r="C103" s="16" t="s">
        <v>89</v>
      </c>
      <c r="D103" s="16"/>
      <c r="E103" s="2"/>
      <c r="F103" s="2"/>
    </row>
    <row r="104" spans="2:6" x14ac:dyDescent="0.25">
      <c r="B104" s="16" t="s">
        <v>12</v>
      </c>
      <c r="C104" s="16" t="s">
        <v>91</v>
      </c>
      <c r="D104" s="16"/>
      <c r="E104" s="2"/>
      <c r="F104" s="2"/>
    </row>
    <row r="105" spans="2:6" x14ac:dyDescent="0.25">
      <c r="B105" s="16"/>
      <c r="C105" s="16" t="s">
        <v>89</v>
      </c>
      <c r="D105" s="16"/>
      <c r="E105" s="2"/>
      <c r="F105" s="2"/>
    </row>
    <row r="106" spans="2:6" x14ac:dyDescent="0.25">
      <c r="B106" s="16" t="s">
        <v>13</v>
      </c>
      <c r="C106" s="16" t="s">
        <v>93</v>
      </c>
      <c r="D106" s="16"/>
      <c r="E106" s="2"/>
      <c r="F106" s="2"/>
    </row>
    <row r="107" spans="2:6" x14ac:dyDescent="0.25">
      <c r="B107" s="16"/>
      <c r="C107" s="16" t="s">
        <v>92</v>
      </c>
      <c r="D107" s="16"/>
      <c r="E107" s="2"/>
      <c r="F107" s="2"/>
    </row>
    <row r="108" spans="2:6" x14ac:dyDescent="0.25">
      <c r="B108" s="16" t="s">
        <v>14</v>
      </c>
      <c r="C108" s="16" t="s">
        <v>119</v>
      </c>
      <c r="D108" s="16"/>
      <c r="E108" s="2"/>
      <c r="F108" s="2"/>
    </row>
    <row r="109" spans="2:6" x14ac:dyDescent="0.25">
      <c r="B109" s="16"/>
      <c r="C109" s="16" t="s">
        <v>95</v>
      </c>
      <c r="D109" s="16"/>
      <c r="E109" s="2"/>
      <c r="F109" s="2"/>
    </row>
    <row r="110" spans="2:6" x14ac:dyDescent="0.25">
      <c r="B110" s="16" t="s">
        <v>15</v>
      </c>
      <c r="C110" s="16" t="s">
        <v>120</v>
      </c>
      <c r="D110" s="16"/>
      <c r="E110" s="2"/>
      <c r="F110" s="2"/>
    </row>
    <row r="111" spans="2:6" x14ac:dyDescent="0.25">
      <c r="B111" s="16"/>
      <c r="C111" s="16" t="s">
        <v>121</v>
      </c>
      <c r="D111" s="16"/>
      <c r="E111" s="2"/>
      <c r="F111" s="2"/>
    </row>
    <row r="112" spans="2:6" x14ac:dyDescent="0.25">
      <c r="B112" s="16" t="s">
        <v>16</v>
      </c>
      <c r="C112" s="16" t="s">
        <v>98</v>
      </c>
      <c r="D112" s="16"/>
      <c r="E112" s="2"/>
      <c r="F112" s="2"/>
    </row>
    <row r="113" spans="2:6" x14ac:dyDescent="0.25">
      <c r="B113" s="16" t="s">
        <v>17</v>
      </c>
      <c r="C113" s="16" t="s">
        <v>100</v>
      </c>
      <c r="D113" s="16"/>
      <c r="E113" s="2"/>
      <c r="F113" s="2"/>
    </row>
    <row r="114" spans="2:6" x14ac:dyDescent="0.25">
      <c r="B114" s="16" t="s">
        <v>18</v>
      </c>
      <c r="C114" s="16" t="s">
        <v>99</v>
      </c>
      <c r="D114" s="16"/>
      <c r="E114" s="2"/>
      <c r="F114" s="2"/>
    </row>
    <row r="115" spans="2:6" x14ac:dyDescent="0.25">
      <c r="B115" s="16" t="s">
        <v>19</v>
      </c>
      <c r="C115" s="16" t="s">
        <v>101</v>
      </c>
      <c r="D115" s="16"/>
      <c r="E115" s="2"/>
      <c r="F115" s="2"/>
    </row>
    <row r="116" spans="2:6" x14ac:dyDescent="0.25">
      <c r="B116" s="16" t="s">
        <v>23</v>
      </c>
      <c r="C116" s="16" t="s">
        <v>102</v>
      </c>
      <c r="D116" s="16"/>
      <c r="E116" s="2"/>
      <c r="F116" s="2"/>
    </row>
    <row r="117" spans="2:6" x14ac:dyDescent="0.25">
      <c r="B117" s="16" t="s">
        <v>24</v>
      </c>
      <c r="C117" s="16" t="s">
        <v>103</v>
      </c>
      <c r="D117" s="16"/>
      <c r="E117" s="2"/>
      <c r="F117" s="2"/>
    </row>
    <row r="118" spans="2:6" x14ac:dyDescent="0.25">
      <c r="B118" s="16" t="s">
        <v>25</v>
      </c>
      <c r="C118" s="16" t="s">
        <v>104</v>
      </c>
      <c r="D118" s="16"/>
      <c r="E118" s="2"/>
      <c r="F118" s="2"/>
    </row>
    <row r="119" spans="2:6" x14ac:dyDescent="0.25">
      <c r="B119" s="16" t="s">
        <v>26</v>
      </c>
      <c r="C119" s="16" t="s">
        <v>105</v>
      </c>
      <c r="D119" s="16"/>
      <c r="E119" s="2"/>
      <c r="F119" s="2"/>
    </row>
    <row r="120" spans="2:6" x14ac:dyDescent="0.25">
      <c r="C120" s="16" t="s">
        <v>106</v>
      </c>
      <c r="D120" s="16"/>
      <c r="E120" s="2"/>
      <c r="F120" s="2"/>
    </row>
    <row r="121" spans="2:6" x14ac:dyDescent="0.25">
      <c r="B121" s="16" t="s">
        <v>27</v>
      </c>
      <c r="C121" s="16" t="s">
        <v>108</v>
      </c>
      <c r="D121" s="16"/>
      <c r="E121" s="2"/>
      <c r="F121" s="2"/>
    </row>
    <row r="122" spans="2:6" x14ac:dyDescent="0.25">
      <c r="C122" s="16" t="s">
        <v>109</v>
      </c>
      <c r="D122" s="16"/>
      <c r="E122" s="2"/>
      <c r="F122" s="2"/>
    </row>
    <row r="123" spans="2:6" x14ac:dyDescent="0.25">
      <c r="B123" s="16" t="s">
        <v>28</v>
      </c>
      <c r="C123" s="16" t="s">
        <v>107</v>
      </c>
      <c r="D123" s="16"/>
      <c r="E123" s="2"/>
      <c r="F123" s="2"/>
    </row>
    <row r="124" spans="2:6" x14ac:dyDescent="0.25">
      <c r="B124" s="16"/>
      <c r="C124" s="16"/>
      <c r="D124" s="16"/>
      <c r="E124" s="2"/>
      <c r="F124" s="2"/>
    </row>
    <row r="125" spans="2:6" x14ac:dyDescent="0.25">
      <c r="B125" s="16"/>
      <c r="C125" s="16"/>
      <c r="D125" s="16"/>
      <c r="E125" s="2"/>
      <c r="F125" s="2"/>
    </row>
    <row r="126" spans="2:6" x14ac:dyDescent="0.25">
      <c r="B126" s="17" t="s">
        <v>110</v>
      </c>
      <c r="D126" s="2"/>
      <c r="E126" s="2"/>
      <c r="F126" s="2"/>
    </row>
    <row r="127" spans="2:6" x14ac:dyDescent="0.25">
      <c r="B127" s="2" t="s">
        <v>111</v>
      </c>
      <c r="D127" s="2"/>
      <c r="E127" s="2"/>
      <c r="F127" s="2"/>
    </row>
    <row r="128" spans="2:6" x14ac:dyDescent="0.25">
      <c r="B128" s="2" t="s">
        <v>112</v>
      </c>
      <c r="D128" s="2"/>
      <c r="E128" s="2"/>
      <c r="F128" s="2"/>
    </row>
    <row r="129" spans="2:6" x14ac:dyDescent="0.25">
      <c r="B129" s="2" t="s">
        <v>113</v>
      </c>
      <c r="D129" s="2"/>
      <c r="E129" s="2"/>
      <c r="F129" s="2"/>
    </row>
    <row r="130" spans="2:6" x14ac:dyDescent="0.25">
      <c r="B130" s="2" t="s">
        <v>114</v>
      </c>
      <c r="D130" s="2"/>
      <c r="E130" s="2"/>
      <c r="F130" s="2"/>
    </row>
    <row r="131" spans="2:6" x14ac:dyDescent="0.25">
      <c r="B131" s="2" t="s">
        <v>122</v>
      </c>
      <c r="D131" s="2"/>
      <c r="E131" s="2"/>
      <c r="F131" s="2"/>
    </row>
    <row r="132" spans="2:6" x14ac:dyDescent="0.25">
      <c r="B132" s="2" t="s">
        <v>123</v>
      </c>
      <c r="D132" s="2"/>
      <c r="E132" s="2"/>
      <c r="F132" s="2"/>
    </row>
    <row r="133" spans="2:6" x14ac:dyDescent="0.25">
      <c r="B133" s="2" t="s">
        <v>124</v>
      </c>
      <c r="D133" s="2"/>
      <c r="E133" s="2"/>
      <c r="F133" s="2"/>
    </row>
    <row r="134" spans="2:6" x14ac:dyDescent="0.25">
      <c r="B134" s="2" t="s">
        <v>125</v>
      </c>
      <c r="D134" s="2"/>
      <c r="E134" s="2"/>
      <c r="F134" s="2"/>
    </row>
    <row r="135" spans="2:6" x14ac:dyDescent="0.25">
      <c r="D135" s="2"/>
      <c r="E135" s="2"/>
      <c r="F135" s="2"/>
    </row>
    <row r="137" spans="2:6" x14ac:dyDescent="0.25">
      <c r="C137" s="18"/>
    </row>
  </sheetData>
  <mergeCells count="1">
    <mergeCell ref="B3:C3"/>
  </mergeCells>
  <pageMargins left="0.59055118110236227" right="0.19685039370078741" top="0.59055118110236227" bottom="0.39370078740157483" header="0.31496062992125984" footer="0.31496062992125984"/>
  <pageSetup paperSize="9" scale="54" orientation="portrait" r:id="rId1"/>
  <rowBreaks count="1" manualBreakCount="1">
    <brk id="7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37"/>
  <sheetViews>
    <sheetView showGridLines="0" zoomScaleNormal="100" workbookViewId="0">
      <selection activeCell="B3" sqref="B3:C3"/>
    </sheetView>
  </sheetViews>
  <sheetFormatPr defaultColWidth="9.140625" defaultRowHeight="15" x14ac:dyDescent="0.25"/>
  <cols>
    <col min="1" max="1" width="2.7109375" style="2" customWidth="1"/>
    <col min="2" max="2" width="4.7109375" style="2" customWidth="1"/>
    <col min="3" max="3" width="59.7109375" style="2" customWidth="1"/>
    <col min="4" max="5" width="9" style="28" customWidth="1"/>
    <col min="6" max="6" width="8.85546875" style="28" customWidth="1"/>
    <col min="7" max="7" width="30.7109375" style="2" customWidth="1"/>
    <col min="8" max="12" width="9" style="2" customWidth="1"/>
    <col min="13" max="13" width="2.7109375" style="2" customWidth="1"/>
    <col min="14" max="16384" width="9.140625" style="2"/>
  </cols>
  <sheetData>
    <row r="2" spans="1:15" x14ac:dyDescent="0.25">
      <c r="B2" s="1" t="s">
        <v>117</v>
      </c>
    </row>
    <row r="3" spans="1:15" x14ac:dyDescent="0.25">
      <c r="B3" s="217"/>
      <c r="C3" s="218"/>
    </row>
    <row r="5" spans="1:15" x14ac:dyDescent="0.25">
      <c r="B5" s="2" t="s">
        <v>0</v>
      </c>
      <c r="C5" s="2" t="s">
        <v>30</v>
      </c>
      <c r="D5" s="2"/>
      <c r="E5" s="4"/>
    </row>
    <row r="6" spans="1:15" ht="15.95" thickBot="1" x14ac:dyDescent="0.3">
      <c r="D6" s="2"/>
      <c r="E6" s="5"/>
    </row>
    <row r="7" spans="1:15" x14ac:dyDescent="0.25">
      <c r="A7" s="30"/>
      <c r="B7" s="31"/>
      <c r="C7" s="31"/>
      <c r="D7" s="31"/>
      <c r="E7" s="32"/>
      <c r="F7" s="33"/>
      <c r="G7" s="31"/>
      <c r="H7" s="31"/>
      <c r="I7" s="31"/>
      <c r="J7" s="31"/>
      <c r="K7" s="31"/>
      <c r="L7" s="31"/>
      <c r="M7" s="34"/>
    </row>
    <row r="8" spans="1:15" x14ac:dyDescent="0.25">
      <c r="A8" s="35"/>
      <c r="B8" s="36" t="s">
        <v>33</v>
      </c>
      <c r="C8" s="37"/>
      <c r="D8" s="38" t="s">
        <v>1</v>
      </c>
      <c r="E8" s="39" t="s">
        <v>32</v>
      </c>
      <c r="F8" s="38" t="s">
        <v>2</v>
      </c>
      <c r="G8" s="37"/>
      <c r="H8" s="38" t="s">
        <v>1</v>
      </c>
      <c r="I8" s="39" t="s">
        <v>32</v>
      </c>
      <c r="J8" s="38" t="s">
        <v>2</v>
      </c>
      <c r="K8" s="37"/>
      <c r="L8" s="37"/>
      <c r="M8" s="40"/>
    </row>
    <row r="9" spans="1:15" x14ac:dyDescent="0.25">
      <c r="A9" s="35"/>
      <c r="B9" s="37"/>
      <c r="C9" s="37"/>
      <c r="D9" s="38" t="s">
        <v>31</v>
      </c>
      <c r="E9" s="39" t="s">
        <v>31</v>
      </c>
      <c r="F9" s="38" t="s">
        <v>31</v>
      </c>
      <c r="G9" s="37"/>
      <c r="H9" s="38" t="s">
        <v>31</v>
      </c>
      <c r="I9" s="39" t="s">
        <v>31</v>
      </c>
      <c r="J9" s="38" t="s">
        <v>31</v>
      </c>
      <c r="K9" s="37"/>
      <c r="L9" s="37"/>
      <c r="M9" s="40"/>
    </row>
    <row r="10" spans="1:15" x14ac:dyDescent="0.25">
      <c r="A10" s="35"/>
      <c r="B10" s="37" t="s">
        <v>3</v>
      </c>
      <c r="C10" s="37" t="s">
        <v>87</v>
      </c>
      <c r="D10" s="57"/>
      <c r="E10" s="58"/>
      <c r="F10" s="57"/>
      <c r="G10" s="41" t="s">
        <v>116</v>
      </c>
      <c r="H10" s="42" t="str">
        <f>IF(D10&gt;0,D10/E5*1000,"")</f>
        <v/>
      </c>
      <c r="I10" s="43" t="str">
        <f>IF(E10&gt;0,E10/E5*1000,"")</f>
        <v/>
      </c>
      <c r="J10" s="42" t="str">
        <f>IF(F10&gt;0,F10/E5*1000,"")</f>
        <v/>
      </c>
      <c r="K10" s="37"/>
      <c r="L10" s="37"/>
      <c r="M10" s="40"/>
    </row>
    <row r="11" spans="1:15" x14ac:dyDescent="0.25">
      <c r="A11" s="35"/>
      <c r="B11" s="37"/>
      <c r="C11" s="37"/>
      <c r="D11" s="38"/>
      <c r="E11" s="38"/>
      <c r="F11" s="38"/>
      <c r="G11" s="37"/>
      <c r="H11" s="37"/>
      <c r="I11" s="37"/>
      <c r="J11" s="37"/>
      <c r="K11" s="37"/>
      <c r="L11" s="37"/>
      <c r="M11" s="40"/>
      <c r="O11" s="7"/>
    </row>
    <row r="12" spans="1:15" x14ac:dyDescent="0.25">
      <c r="A12" s="35"/>
      <c r="B12" s="37" t="s">
        <v>4</v>
      </c>
      <c r="C12" s="37" t="s">
        <v>34</v>
      </c>
      <c r="D12" s="38"/>
      <c r="E12" s="59"/>
      <c r="F12" s="38"/>
      <c r="G12" s="37"/>
      <c r="H12" s="38"/>
      <c r="I12" s="39"/>
      <c r="J12" s="38"/>
      <c r="K12" s="37"/>
      <c r="L12" s="37"/>
      <c r="M12" s="40"/>
    </row>
    <row r="13" spans="1:15" x14ac:dyDescent="0.25">
      <c r="A13" s="35"/>
      <c r="B13" s="37"/>
      <c r="C13" s="37"/>
      <c r="D13" s="38"/>
      <c r="E13" s="38"/>
      <c r="F13" s="38"/>
      <c r="G13" s="37"/>
      <c r="H13" s="38"/>
      <c r="I13" s="39"/>
      <c r="J13" s="38"/>
      <c r="K13" s="37"/>
      <c r="L13" s="37"/>
      <c r="M13" s="40"/>
    </row>
    <row r="14" spans="1:15" x14ac:dyDescent="0.25">
      <c r="A14" s="35"/>
      <c r="B14" s="37" t="s">
        <v>5</v>
      </c>
      <c r="C14" s="37" t="s">
        <v>43</v>
      </c>
      <c r="D14" s="38"/>
      <c r="E14" s="60"/>
      <c r="F14" s="38"/>
      <c r="G14" s="206"/>
      <c r="H14" s="66"/>
      <c r="I14" s="205"/>
      <c r="J14" s="66"/>
      <c r="K14" s="37"/>
      <c r="L14" s="37"/>
      <c r="M14" s="40"/>
    </row>
    <row r="15" spans="1:15" x14ac:dyDescent="0.25">
      <c r="A15" s="35"/>
      <c r="B15" s="37"/>
      <c r="C15" s="37"/>
      <c r="D15" s="38"/>
      <c r="E15" s="46"/>
      <c r="F15" s="38"/>
      <c r="G15" s="37"/>
      <c r="H15" s="37"/>
      <c r="I15" s="37"/>
      <c r="J15" s="37"/>
      <c r="K15" s="37"/>
      <c r="L15" s="37"/>
      <c r="M15" s="40"/>
    </row>
    <row r="16" spans="1:15" x14ac:dyDescent="0.25">
      <c r="A16" s="35"/>
      <c r="B16" s="37" t="s">
        <v>6</v>
      </c>
      <c r="C16" s="37" t="s">
        <v>44</v>
      </c>
      <c r="D16" s="38"/>
      <c r="E16" s="60"/>
      <c r="F16" s="38"/>
      <c r="G16" s="37"/>
      <c r="H16" s="37"/>
      <c r="I16" s="37"/>
      <c r="J16" s="37"/>
      <c r="K16" s="37"/>
      <c r="L16" s="37"/>
      <c r="M16" s="40"/>
    </row>
    <row r="17" spans="1:13" ht="15.95" thickBot="1" x14ac:dyDescent="0.3">
      <c r="A17" s="47"/>
      <c r="B17" s="48"/>
      <c r="C17" s="48"/>
      <c r="D17" s="49"/>
      <c r="E17" s="50"/>
      <c r="F17" s="49"/>
      <c r="G17" s="48"/>
      <c r="H17" s="48"/>
      <c r="I17" s="48"/>
      <c r="J17" s="48"/>
      <c r="K17" s="48"/>
      <c r="L17" s="48"/>
      <c r="M17" s="51"/>
    </row>
    <row r="18" spans="1:13" ht="15.95" thickBot="1" x14ac:dyDescent="0.3">
      <c r="E18" s="8"/>
    </row>
    <row r="19" spans="1:13" x14ac:dyDescent="0.25">
      <c r="A19" s="30"/>
      <c r="B19" s="31"/>
      <c r="C19" s="31"/>
      <c r="D19" s="33"/>
      <c r="E19" s="52"/>
      <c r="F19" s="33"/>
      <c r="G19" s="31"/>
      <c r="H19" s="31"/>
      <c r="I19" s="31"/>
      <c r="J19" s="31"/>
      <c r="K19" s="31"/>
      <c r="L19" s="31"/>
      <c r="M19" s="34"/>
    </row>
    <row r="20" spans="1:13" x14ac:dyDescent="0.25">
      <c r="A20" s="35"/>
      <c r="B20" s="36" t="s">
        <v>35</v>
      </c>
      <c r="C20" s="37"/>
      <c r="D20" s="38"/>
      <c r="E20" s="46"/>
      <c r="F20" s="38"/>
      <c r="G20" s="37"/>
      <c r="H20" s="37"/>
      <c r="I20" s="37"/>
      <c r="J20" s="38" t="s">
        <v>1</v>
      </c>
      <c r="K20" s="39" t="s">
        <v>32</v>
      </c>
      <c r="L20" s="38" t="s">
        <v>2</v>
      </c>
      <c r="M20" s="40"/>
    </row>
    <row r="21" spans="1:13" x14ac:dyDescent="0.25">
      <c r="A21" s="35"/>
      <c r="B21" s="37"/>
      <c r="C21" s="37"/>
      <c r="D21" s="38"/>
      <c r="E21" s="38"/>
      <c r="F21" s="38"/>
      <c r="G21" s="37"/>
      <c r="H21" s="37"/>
      <c r="I21" s="37"/>
      <c r="J21" s="38" t="s">
        <v>31</v>
      </c>
      <c r="K21" s="39" t="s">
        <v>31</v>
      </c>
      <c r="L21" s="38" t="s">
        <v>31</v>
      </c>
      <c r="M21" s="40"/>
    </row>
    <row r="22" spans="1:13" x14ac:dyDescent="0.25">
      <c r="A22" s="35"/>
      <c r="B22" s="37" t="s">
        <v>7</v>
      </c>
      <c r="C22" s="37" t="s">
        <v>36</v>
      </c>
      <c r="D22" s="38"/>
      <c r="E22" s="60"/>
      <c r="F22" s="38"/>
      <c r="G22" s="37" t="s">
        <v>74</v>
      </c>
      <c r="H22" s="37"/>
      <c r="I22" s="37"/>
      <c r="J22" s="44" t="str">
        <f>IF(D10&gt;0,D10*$E22*0.01,"")</f>
        <v/>
      </c>
      <c r="K22" s="45" t="str">
        <f>IF(E10&gt;0,E10*$E22*0.01,"")</f>
        <v/>
      </c>
      <c r="L22" s="44" t="str">
        <f>IF(F10&gt;0,F10*$E22*0.01,"")</f>
        <v/>
      </c>
      <c r="M22" s="40"/>
    </row>
    <row r="23" spans="1:13" x14ac:dyDescent="0.25">
      <c r="A23" s="35"/>
      <c r="B23" s="37"/>
      <c r="C23" s="37"/>
      <c r="D23" s="38"/>
      <c r="E23" s="38"/>
      <c r="F23" s="38"/>
      <c r="G23" s="37"/>
      <c r="H23" s="53"/>
      <c r="I23" s="37"/>
      <c r="J23" s="202"/>
      <c r="K23" s="203"/>
      <c r="L23" s="202"/>
      <c r="M23" s="40"/>
    </row>
    <row r="24" spans="1:13" x14ac:dyDescent="0.25">
      <c r="A24" s="35"/>
      <c r="B24" s="37" t="s">
        <v>8</v>
      </c>
      <c r="C24" s="37" t="s">
        <v>37</v>
      </c>
      <c r="D24" s="204"/>
      <c r="E24" s="60"/>
      <c r="F24" s="204"/>
      <c r="G24" s="37" t="s">
        <v>75</v>
      </c>
      <c r="H24" s="37"/>
      <c r="I24" s="37"/>
      <c r="J24" s="44" t="str">
        <f>IF(D10&gt;0,(D32+D34)*$E$24/100,"")</f>
        <v/>
      </c>
      <c r="K24" s="45" t="str">
        <f t="shared" ref="K24:L24" si="0">IF(E10&gt;0,(E32+E34)*$E$24/100,"")</f>
        <v/>
      </c>
      <c r="L24" s="44" t="str">
        <f t="shared" si="0"/>
        <v/>
      </c>
      <c r="M24" s="40"/>
    </row>
    <row r="25" spans="1:13" x14ac:dyDescent="0.25">
      <c r="A25" s="35"/>
      <c r="B25" s="37"/>
      <c r="C25" s="37"/>
      <c r="D25" s="38"/>
      <c r="E25" s="38"/>
      <c r="F25" s="38"/>
      <c r="G25" s="37"/>
      <c r="H25" s="37"/>
      <c r="I25" s="37"/>
      <c r="J25" s="202"/>
      <c r="K25" s="203"/>
      <c r="L25" s="202"/>
      <c r="M25" s="40"/>
    </row>
    <row r="26" spans="1:13" x14ac:dyDescent="0.25">
      <c r="A26" s="35"/>
      <c r="B26" s="37" t="s">
        <v>9</v>
      </c>
      <c r="C26" s="37" t="s">
        <v>38</v>
      </c>
      <c r="D26" s="38"/>
      <c r="E26" s="60"/>
      <c r="F26" s="38"/>
      <c r="G26" s="37" t="s">
        <v>76</v>
      </c>
      <c r="H26" s="37"/>
      <c r="I26" s="37"/>
      <c r="J26" s="44" t="str">
        <f>IF(D10&gt;0,D36*$E26/100,"")</f>
        <v/>
      </c>
      <c r="K26" s="45" t="str">
        <f t="shared" ref="K26:L26" si="1">IF(E10&gt;0,E36*$E26/100,"")</f>
        <v/>
      </c>
      <c r="L26" s="44" t="str">
        <f t="shared" si="1"/>
        <v/>
      </c>
      <c r="M26" s="40"/>
    </row>
    <row r="27" spans="1:13" ht="15.75" thickBot="1" x14ac:dyDescent="0.3">
      <c r="A27" s="47"/>
      <c r="B27" s="48"/>
      <c r="C27" s="48"/>
      <c r="D27" s="49"/>
      <c r="E27" s="49"/>
      <c r="F27" s="49"/>
      <c r="G27" s="48"/>
      <c r="H27" s="48"/>
      <c r="I27" s="48"/>
      <c r="J27" s="48"/>
      <c r="K27" s="48"/>
      <c r="L27" s="48"/>
      <c r="M27" s="51"/>
    </row>
    <row r="28" spans="1:13" ht="15.75" thickBot="1" x14ac:dyDescent="0.3"/>
    <row r="29" spans="1:13" x14ac:dyDescent="0.25">
      <c r="A29" s="30"/>
      <c r="B29" s="31"/>
      <c r="C29" s="31"/>
      <c r="D29" s="33"/>
      <c r="E29" s="33"/>
      <c r="F29" s="33"/>
      <c r="G29" s="31"/>
      <c r="H29" s="31"/>
      <c r="I29" s="31"/>
      <c r="J29" s="31"/>
      <c r="K29" s="31"/>
      <c r="L29" s="31"/>
      <c r="M29" s="34"/>
    </row>
    <row r="30" spans="1:13" x14ac:dyDescent="0.25">
      <c r="A30" s="35"/>
      <c r="B30" s="36" t="s">
        <v>39</v>
      </c>
      <c r="C30" s="211"/>
      <c r="D30" s="38" t="s">
        <v>1</v>
      </c>
      <c r="E30" s="39" t="s">
        <v>32</v>
      </c>
      <c r="F30" s="38" t="s">
        <v>2</v>
      </c>
      <c r="G30" s="37"/>
      <c r="H30" s="37"/>
      <c r="I30" s="37"/>
      <c r="J30" s="37"/>
      <c r="K30" s="37"/>
      <c r="L30" s="37"/>
      <c r="M30" s="40"/>
    </row>
    <row r="31" spans="1:13" x14ac:dyDescent="0.25">
      <c r="A31" s="35"/>
      <c r="B31" s="203"/>
      <c r="C31" s="202"/>
      <c r="D31" s="38" t="s">
        <v>31</v>
      </c>
      <c r="E31" s="39" t="s">
        <v>31</v>
      </c>
      <c r="F31" s="38" t="s">
        <v>31</v>
      </c>
      <c r="G31" s="37"/>
      <c r="H31" s="37"/>
      <c r="I31" s="37"/>
      <c r="J31" s="37"/>
      <c r="K31" s="37"/>
      <c r="L31" s="37"/>
      <c r="M31" s="40"/>
    </row>
    <row r="32" spans="1:13" x14ac:dyDescent="0.25">
      <c r="A32" s="35"/>
      <c r="B32" s="37" t="s">
        <v>10</v>
      </c>
      <c r="C32" s="37" t="s">
        <v>41</v>
      </c>
      <c r="D32" s="44" t="str">
        <f>IF(D10&gt;0,(1-$E$22/100)*D10*1/(1+$E12),"")</f>
        <v/>
      </c>
      <c r="E32" s="45" t="str">
        <f t="shared" ref="E32:F32" si="2">IF(E10&gt;0,(1-$E$22/100)*E10*1/(1+$E12),"")</f>
        <v/>
      </c>
      <c r="F32" s="44" t="str">
        <f t="shared" si="2"/>
        <v/>
      </c>
      <c r="G32" s="37"/>
      <c r="H32" s="37"/>
      <c r="I32" s="37"/>
      <c r="J32" s="37"/>
      <c r="K32" s="37"/>
      <c r="L32" s="37"/>
      <c r="M32" s="40"/>
    </row>
    <row r="33" spans="1:17" x14ac:dyDescent="0.25">
      <c r="A33" s="35"/>
      <c r="B33" s="202"/>
      <c r="C33" s="202"/>
      <c r="D33" s="208"/>
      <c r="E33" s="212"/>
      <c r="F33" s="208"/>
      <c r="G33" s="37"/>
      <c r="H33" s="37"/>
      <c r="I33" s="37"/>
      <c r="J33" s="37"/>
      <c r="K33" s="37"/>
      <c r="L33" s="37"/>
      <c r="M33" s="40"/>
    </row>
    <row r="34" spans="1:17" x14ac:dyDescent="0.25">
      <c r="A34" s="35"/>
      <c r="B34" s="37" t="s">
        <v>11</v>
      </c>
      <c r="C34" s="37" t="s">
        <v>42</v>
      </c>
      <c r="D34" s="44" t="str">
        <f>IF(D10&gt;0,(1-$E$22/100)*D10*$E12/(1+$E12),"")</f>
        <v/>
      </c>
      <c r="E34" s="45" t="str">
        <f t="shared" ref="E34:F34" si="3">IF(E10&gt;0,(1-$E$22/100)*E10*$E12/(1+$E12),"")</f>
        <v/>
      </c>
      <c r="F34" s="44" t="str">
        <f t="shared" si="3"/>
        <v/>
      </c>
      <c r="G34" s="37"/>
      <c r="H34" s="37"/>
      <c r="I34" s="37"/>
      <c r="J34" s="37"/>
      <c r="K34" s="37"/>
      <c r="L34" s="37"/>
      <c r="M34" s="40"/>
    </row>
    <row r="35" spans="1:17" x14ac:dyDescent="0.25">
      <c r="A35" s="35"/>
      <c r="B35" s="202"/>
      <c r="C35" s="202"/>
      <c r="D35" s="208"/>
      <c r="E35" s="212"/>
      <c r="F35" s="208"/>
      <c r="G35" s="37"/>
      <c r="H35" s="37"/>
      <c r="I35" s="37"/>
      <c r="J35" s="37"/>
      <c r="K35" s="37"/>
      <c r="L35" s="37"/>
      <c r="M35" s="40"/>
    </row>
    <row r="36" spans="1:17" x14ac:dyDescent="0.25">
      <c r="A36" s="35"/>
      <c r="B36" s="37" t="s">
        <v>12</v>
      </c>
      <c r="C36" s="37" t="s">
        <v>40</v>
      </c>
      <c r="D36" s="44" t="str">
        <f>IF(D10&gt;0,(D32+D34)*$E$14/100,"")</f>
        <v/>
      </c>
      <c r="E36" s="45" t="str">
        <f t="shared" ref="E36:F36" si="4">IF(E10&gt;0,(E32+E34)*$E$14/100,"")</f>
        <v/>
      </c>
      <c r="F36" s="44" t="str">
        <f t="shared" si="4"/>
        <v/>
      </c>
      <c r="G36" s="37"/>
      <c r="H36" s="37"/>
      <c r="I36" s="37"/>
      <c r="J36" s="37"/>
      <c r="K36" s="37"/>
      <c r="L36" s="37"/>
      <c r="M36" s="40"/>
    </row>
    <row r="37" spans="1:17" ht="15.75" thickBot="1" x14ac:dyDescent="0.3">
      <c r="A37" s="47"/>
      <c r="B37" s="48"/>
      <c r="C37" s="48"/>
      <c r="D37" s="49"/>
      <c r="E37" s="49"/>
      <c r="F37" s="49"/>
      <c r="G37" s="48"/>
      <c r="H37" s="48"/>
      <c r="I37" s="48"/>
      <c r="J37" s="48"/>
      <c r="K37" s="48"/>
      <c r="L37" s="48"/>
      <c r="M37" s="51"/>
    </row>
    <row r="38" spans="1:17" ht="15.75" thickBot="1" x14ac:dyDescent="0.3"/>
    <row r="39" spans="1:17" x14ac:dyDescent="0.25">
      <c r="A39" s="30"/>
      <c r="B39" s="31"/>
      <c r="C39" s="31"/>
      <c r="D39" s="33"/>
      <c r="E39" s="33"/>
      <c r="F39" s="33"/>
      <c r="G39" s="31"/>
      <c r="H39" s="31"/>
      <c r="I39" s="31"/>
      <c r="J39" s="31"/>
      <c r="K39" s="31"/>
      <c r="L39" s="31"/>
      <c r="M39" s="34"/>
    </row>
    <row r="40" spans="1:17" x14ac:dyDescent="0.25">
      <c r="A40" s="35"/>
      <c r="B40" s="36" t="s">
        <v>45</v>
      </c>
      <c r="C40" s="37"/>
      <c r="D40" s="38"/>
      <c r="E40" s="38"/>
      <c r="F40" s="38"/>
      <c r="G40" s="215"/>
      <c r="H40" s="213" t="s">
        <v>77</v>
      </c>
      <c r="I40" s="204"/>
      <c r="J40" s="44" t="str">
        <f>IF(E42&gt;0,E42*E5/1000,"")</f>
        <v/>
      </c>
      <c r="K40" s="206"/>
      <c r="L40" s="206"/>
      <c r="M40" s="40"/>
    </row>
    <row r="41" spans="1:17" x14ac:dyDescent="0.25">
      <c r="A41" s="35"/>
      <c r="B41" s="37"/>
      <c r="C41" s="37"/>
      <c r="D41" s="37"/>
      <c r="E41" s="38"/>
      <c r="F41" s="38"/>
      <c r="G41" s="206"/>
      <c r="H41" s="206"/>
      <c r="I41" s="206"/>
      <c r="J41" s="206"/>
      <c r="K41" s="206"/>
      <c r="L41" s="206"/>
      <c r="M41" s="40"/>
    </row>
    <row r="42" spans="1:17" x14ac:dyDescent="0.25">
      <c r="A42" s="35"/>
      <c r="B42" s="37" t="s">
        <v>13</v>
      </c>
      <c r="C42" s="37" t="s">
        <v>46</v>
      </c>
      <c r="D42" s="38"/>
      <c r="E42" s="54"/>
      <c r="F42" s="38"/>
      <c r="G42" s="215"/>
      <c r="H42" s="41" t="s">
        <v>78</v>
      </c>
      <c r="I42" s="207"/>
      <c r="J42" s="44" t="str">
        <f>IF(AND(E42&gt;0,E44&gt;0,E46&gt;0),J40*1/(1+E44)-J46*E16/100,"")</f>
        <v/>
      </c>
      <c r="K42" s="207"/>
      <c r="L42" s="206"/>
      <c r="M42" s="40"/>
      <c r="O42" s="28"/>
      <c r="P42" s="28"/>
    </row>
    <row r="43" spans="1:17" x14ac:dyDescent="0.25">
      <c r="A43" s="35"/>
      <c r="B43" s="37"/>
      <c r="C43" s="37"/>
      <c r="D43" s="38"/>
      <c r="E43" s="46"/>
      <c r="F43" s="38"/>
      <c r="G43" s="209"/>
      <c r="H43" s="210"/>
      <c r="I43" s="210"/>
      <c r="J43" s="213"/>
      <c r="K43" s="210"/>
      <c r="L43" s="206"/>
      <c r="M43" s="40"/>
      <c r="O43" s="9"/>
      <c r="P43" s="9"/>
      <c r="Q43" s="9"/>
    </row>
    <row r="44" spans="1:17" x14ac:dyDescent="0.25">
      <c r="A44" s="35"/>
      <c r="B44" s="37" t="s">
        <v>14</v>
      </c>
      <c r="C44" s="37" t="s">
        <v>47</v>
      </c>
      <c r="D44" s="38"/>
      <c r="E44" s="55"/>
      <c r="F44" s="38"/>
      <c r="G44" s="215"/>
      <c r="H44" s="41" t="s">
        <v>79</v>
      </c>
      <c r="I44" s="210"/>
      <c r="J44" s="44" t="str">
        <f>IF(AND(E42&gt;0,E44&gt;0,E46&gt;0),J40*E44/(1+E44)-J46*(1-E16/100),"")</f>
        <v/>
      </c>
      <c r="K44" s="210"/>
      <c r="L44" s="206"/>
      <c r="M44" s="40"/>
      <c r="O44" s="9"/>
      <c r="P44" s="9"/>
      <c r="Q44" s="9"/>
    </row>
    <row r="45" spans="1:17" x14ac:dyDescent="0.25">
      <c r="A45" s="35"/>
      <c r="B45" s="37"/>
      <c r="C45" s="37"/>
      <c r="D45" s="38"/>
      <c r="E45" s="46"/>
      <c r="F45" s="38"/>
      <c r="G45" s="209"/>
      <c r="H45" s="210"/>
      <c r="I45" s="210"/>
      <c r="J45" s="213"/>
      <c r="K45" s="207"/>
      <c r="L45" s="206"/>
      <c r="M45" s="40"/>
    </row>
    <row r="46" spans="1:17" x14ac:dyDescent="0.25">
      <c r="A46" s="35"/>
      <c r="B46" s="37" t="s">
        <v>15</v>
      </c>
      <c r="C46" s="37" t="s">
        <v>115</v>
      </c>
      <c r="D46" s="38"/>
      <c r="E46" s="54"/>
      <c r="F46" s="38"/>
      <c r="G46" s="215"/>
      <c r="H46" s="41" t="s">
        <v>80</v>
      </c>
      <c r="I46" s="206"/>
      <c r="J46" s="44" t="str">
        <f>IF(AND(E42&gt;0,E46&gt;0),J40*E46/100,"")</f>
        <v/>
      </c>
      <c r="K46" s="206"/>
      <c r="L46" s="206"/>
      <c r="M46" s="40"/>
    </row>
    <row r="47" spans="1:17" ht="15.75" thickBot="1" x14ac:dyDescent="0.3">
      <c r="A47" s="47"/>
      <c r="B47" s="48"/>
      <c r="C47" s="48"/>
      <c r="D47" s="49"/>
      <c r="E47" s="50"/>
      <c r="F47" s="49"/>
      <c r="G47" s="48"/>
      <c r="H47" s="49"/>
      <c r="I47" s="48"/>
      <c r="J47" s="48"/>
      <c r="K47" s="48"/>
      <c r="L47" s="48"/>
      <c r="M47" s="51"/>
    </row>
    <row r="48" spans="1:17" ht="15.75" thickBot="1" x14ac:dyDescent="0.3">
      <c r="E48" s="8"/>
      <c r="H48" s="6"/>
    </row>
    <row r="49" spans="1:15" x14ac:dyDescent="0.25">
      <c r="A49" s="30"/>
      <c r="B49" s="31"/>
      <c r="C49" s="31"/>
      <c r="D49" s="33"/>
      <c r="E49" s="52"/>
      <c r="F49" s="33"/>
      <c r="G49" s="31"/>
      <c r="H49" s="33"/>
      <c r="I49" s="31"/>
      <c r="J49" s="31"/>
      <c r="K49" s="31"/>
      <c r="L49" s="31"/>
      <c r="M49" s="34"/>
    </row>
    <row r="50" spans="1:15" x14ac:dyDescent="0.25">
      <c r="A50" s="35"/>
      <c r="B50" s="36" t="s">
        <v>48</v>
      </c>
      <c r="C50" s="37"/>
      <c r="D50" s="38" t="s">
        <v>1</v>
      </c>
      <c r="E50" s="39" t="s">
        <v>32</v>
      </c>
      <c r="F50" s="38" t="s">
        <v>2</v>
      </c>
      <c r="G50" s="37"/>
      <c r="H50" s="38" t="s">
        <v>1</v>
      </c>
      <c r="I50" s="39" t="s">
        <v>32</v>
      </c>
      <c r="J50" s="38" t="s">
        <v>2</v>
      </c>
      <c r="K50" s="37"/>
      <c r="L50" s="37"/>
      <c r="M50" s="40"/>
    </row>
    <row r="51" spans="1:15" x14ac:dyDescent="0.25">
      <c r="A51" s="35"/>
      <c r="B51" s="37"/>
      <c r="C51" s="37"/>
      <c r="D51" s="38" t="s">
        <v>31</v>
      </c>
      <c r="E51" s="39" t="s">
        <v>31</v>
      </c>
      <c r="F51" s="38" t="s">
        <v>31</v>
      </c>
      <c r="G51" s="37"/>
      <c r="H51" s="38" t="s">
        <v>31</v>
      </c>
      <c r="I51" s="39" t="s">
        <v>31</v>
      </c>
      <c r="J51" s="38" t="s">
        <v>31</v>
      </c>
      <c r="K51" s="37"/>
      <c r="L51" s="37"/>
      <c r="M51" s="40"/>
    </row>
    <row r="52" spans="1:15" x14ac:dyDescent="0.25">
      <c r="A52" s="35"/>
      <c r="B52" s="37" t="s">
        <v>16</v>
      </c>
      <c r="C52" s="37" t="s">
        <v>81</v>
      </c>
      <c r="D52" s="44" t="str">
        <f>IF(D36="","", D36*(1-$E$26/100)-$J$46)</f>
        <v/>
      </c>
      <c r="E52" s="45" t="str">
        <f>IF(E36="","", E36*(1-$E$26/100)-$J$46)</f>
        <v/>
      </c>
      <c r="F52" s="44" t="str">
        <f>IF(F36="","", F36*(1-$E$26/100)-$J$46)</f>
        <v/>
      </c>
      <c r="G52" s="41" t="s">
        <v>49</v>
      </c>
      <c r="H52" s="61" t="str">
        <f>IF(D10&gt;0,D52/D58,"")</f>
        <v/>
      </c>
      <c r="I52" s="62" t="str">
        <f>IF(E10&gt;0,E52/E58,"")</f>
        <v/>
      </c>
      <c r="J52" s="61" t="str">
        <f>IF(F10&gt;0,F52/F58,"")</f>
        <v/>
      </c>
      <c r="K52" s="37"/>
      <c r="L52" s="37"/>
      <c r="M52" s="40"/>
    </row>
    <row r="53" spans="1:15" x14ac:dyDescent="0.25">
      <c r="A53" s="35"/>
      <c r="B53" s="37"/>
      <c r="C53" s="37"/>
      <c r="D53" s="38"/>
      <c r="E53" s="214"/>
      <c r="F53" s="38"/>
      <c r="G53" s="37"/>
      <c r="H53" s="37"/>
      <c r="I53" s="38"/>
      <c r="J53" s="37"/>
      <c r="K53" s="37"/>
      <c r="L53" s="37"/>
      <c r="M53" s="40"/>
      <c r="O53" s="10"/>
    </row>
    <row r="54" spans="1:15" x14ac:dyDescent="0.25">
      <c r="A54" s="35"/>
      <c r="B54" s="37" t="s">
        <v>17</v>
      </c>
      <c r="C54" s="37" t="s">
        <v>82</v>
      </c>
      <c r="D54" s="44" t="str">
        <f>IF(D32="","",D32*(1-$E$24/100)-$J42)</f>
        <v/>
      </c>
      <c r="E54" s="45" t="str">
        <f>IF(E32="","",E32*(1-$E$24/100)-$J42)</f>
        <v/>
      </c>
      <c r="F54" s="44" t="str">
        <f>IF(F32="","",F32*(1-$E$24/100)-$J42)</f>
        <v/>
      </c>
      <c r="G54" s="41" t="s">
        <v>50</v>
      </c>
      <c r="H54" s="61" t="str">
        <f>IF(D10&gt;0,D54/(D54+D56),"")</f>
        <v/>
      </c>
      <c r="I54" s="62" t="str">
        <f>IF(E10&gt;0,E54/(E54+E56),"")</f>
        <v/>
      </c>
      <c r="J54" s="61" t="str">
        <f>IF(F10&gt;0,F54/(F54+F56),"")</f>
        <v/>
      </c>
      <c r="K54" s="37"/>
      <c r="L54" s="37"/>
      <c r="M54" s="40"/>
    </row>
    <row r="55" spans="1:15" x14ac:dyDescent="0.25">
      <c r="A55" s="35"/>
      <c r="B55" s="37"/>
      <c r="C55" s="37"/>
      <c r="D55" s="38"/>
      <c r="E55" s="214"/>
      <c r="F55" s="38"/>
      <c r="G55" s="37"/>
      <c r="H55" s="38"/>
      <c r="I55" s="37"/>
      <c r="J55" s="37"/>
      <c r="K55" s="37"/>
      <c r="L55" s="37"/>
      <c r="M55" s="40"/>
    </row>
    <row r="56" spans="1:15" x14ac:dyDescent="0.25">
      <c r="A56" s="35"/>
      <c r="B56" s="37" t="s">
        <v>18</v>
      </c>
      <c r="C56" s="37" t="s">
        <v>83</v>
      </c>
      <c r="D56" s="44" t="str">
        <f>IF(D34="","",D34*(1-$E$24/100)-$J44)</f>
        <v/>
      </c>
      <c r="E56" s="45" t="str">
        <f>IF(E34="","",E34*(1-$E$24/100)-$J44)</f>
        <v/>
      </c>
      <c r="F56" s="44" t="str">
        <f>IF(F34="","",F34*(1-$E$24/100)-$J44)</f>
        <v/>
      </c>
      <c r="G56" s="41" t="s">
        <v>51</v>
      </c>
      <c r="H56" s="42" t="str">
        <f>IF(D10&gt;0,D58/E5*1000,"")</f>
        <v/>
      </c>
      <c r="I56" s="216" t="str">
        <f>IF(E10&gt;0,E58/E5*1000,"")</f>
        <v/>
      </c>
      <c r="J56" s="42" t="str">
        <f>IF(F10&gt;0,F58/E5*1000,"")</f>
        <v/>
      </c>
      <c r="K56" s="37"/>
      <c r="L56" s="37"/>
      <c r="M56" s="40"/>
    </row>
    <row r="57" spans="1:15" x14ac:dyDescent="0.25">
      <c r="A57" s="35"/>
      <c r="B57" s="37"/>
      <c r="C57" s="37"/>
      <c r="D57" s="38"/>
      <c r="E57" s="39"/>
      <c r="F57" s="38"/>
      <c r="G57" s="37"/>
      <c r="H57" s="37"/>
      <c r="I57" s="37"/>
      <c r="J57" s="37"/>
      <c r="K57" s="37"/>
      <c r="L57" s="37"/>
      <c r="M57" s="40"/>
    </row>
    <row r="58" spans="1:15" x14ac:dyDescent="0.25">
      <c r="A58" s="35"/>
      <c r="B58" s="37" t="s">
        <v>19</v>
      </c>
      <c r="C58" s="37" t="s">
        <v>84</v>
      </c>
      <c r="D58" s="44" t="str">
        <f>IF(D56="","",D52+D54+D56)</f>
        <v/>
      </c>
      <c r="E58" s="45" t="str">
        <f t="shared" ref="E58:F58" si="5">IF(E56="","",E52+E54+E56)</f>
        <v/>
      </c>
      <c r="F58" s="44" t="str">
        <f t="shared" si="5"/>
        <v/>
      </c>
      <c r="G58" s="37"/>
      <c r="H58" s="37"/>
      <c r="I58" s="37"/>
      <c r="J58" s="37"/>
      <c r="K58" s="37"/>
      <c r="L58" s="37"/>
      <c r="M58" s="40"/>
    </row>
    <row r="59" spans="1:15" ht="15.75" thickBot="1" x14ac:dyDescent="0.3">
      <c r="A59" s="47"/>
      <c r="B59" s="48"/>
      <c r="C59" s="48"/>
      <c r="D59" s="63"/>
      <c r="E59" s="63"/>
      <c r="F59" s="63"/>
      <c r="G59" s="48"/>
      <c r="H59" s="48"/>
      <c r="I59" s="48"/>
      <c r="J59" s="48"/>
      <c r="K59" s="48"/>
      <c r="L59" s="48"/>
      <c r="M59" s="51"/>
    </row>
    <row r="60" spans="1:15" ht="15.75" thickBot="1" x14ac:dyDescent="0.3">
      <c r="D60" s="11"/>
      <c r="E60" s="11"/>
      <c r="F60" s="11"/>
    </row>
    <row r="61" spans="1:15" x14ac:dyDescent="0.25">
      <c r="A61" s="30"/>
      <c r="B61" s="31"/>
      <c r="C61" s="31"/>
      <c r="D61" s="64"/>
      <c r="E61" s="64"/>
      <c r="F61" s="64"/>
      <c r="G61" s="31"/>
      <c r="H61" s="31"/>
      <c r="I61" s="31"/>
      <c r="J61" s="31"/>
      <c r="K61" s="31"/>
      <c r="L61" s="31"/>
      <c r="M61" s="34"/>
    </row>
    <row r="62" spans="1:15" x14ac:dyDescent="0.25">
      <c r="A62" s="35"/>
      <c r="B62" s="36" t="s">
        <v>52</v>
      </c>
      <c r="C62" s="37"/>
      <c r="D62" s="38" t="s">
        <v>1</v>
      </c>
      <c r="E62" s="39" t="s">
        <v>32</v>
      </c>
      <c r="F62" s="38" t="s">
        <v>2</v>
      </c>
      <c r="G62" s="37"/>
      <c r="H62" s="37"/>
      <c r="I62" s="37"/>
      <c r="J62" s="37"/>
      <c r="K62" s="37"/>
      <c r="L62" s="37"/>
      <c r="M62" s="40"/>
    </row>
    <row r="63" spans="1:15" x14ac:dyDescent="0.25">
      <c r="A63" s="35"/>
      <c r="B63" s="37"/>
      <c r="C63" s="37"/>
      <c r="D63" s="38" t="s">
        <v>31</v>
      </c>
      <c r="E63" s="39" t="s">
        <v>31</v>
      </c>
      <c r="F63" s="38" t="s">
        <v>31</v>
      </c>
      <c r="G63" s="37"/>
      <c r="H63" s="37"/>
      <c r="I63" s="37"/>
      <c r="J63" s="37"/>
      <c r="K63" s="37"/>
      <c r="L63" s="37"/>
      <c r="M63" s="40"/>
    </row>
    <row r="64" spans="1:15" x14ac:dyDescent="0.25">
      <c r="A64" s="35"/>
      <c r="B64" s="37" t="s">
        <v>23</v>
      </c>
      <c r="C64" s="37" t="s">
        <v>85</v>
      </c>
      <c r="D64" s="44" t="str">
        <f>IF(D10&gt;0,D56+D54+D52/2,"")</f>
        <v/>
      </c>
      <c r="E64" s="45" t="str">
        <f>IF(E10&gt;0,E56+E54+E52/2,"")</f>
        <v/>
      </c>
      <c r="F64" s="44" t="str">
        <f>IF(F10&gt;0,F56+F54+F52/2,"")</f>
        <v/>
      </c>
      <c r="G64" s="37"/>
      <c r="H64" s="37"/>
      <c r="I64" s="37"/>
      <c r="J64" s="37"/>
      <c r="K64" s="37"/>
      <c r="L64" s="37"/>
      <c r="M64" s="40"/>
    </row>
    <row r="65" spans="1:13" x14ac:dyDescent="0.25">
      <c r="A65" s="35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40"/>
    </row>
    <row r="66" spans="1:13" x14ac:dyDescent="0.25">
      <c r="A66" s="35"/>
      <c r="B66" s="37" t="s">
        <v>24</v>
      </c>
      <c r="C66" s="37" t="s">
        <v>53</v>
      </c>
      <c r="D66" s="37"/>
      <c r="E66" s="56"/>
      <c r="F66" s="37" t="s">
        <v>54</v>
      </c>
      <c r="G66" s="37"/>
      <c r="H66" s="37"/>
      <c r="I66" s="37"/>
      <c r="J66" s="37"/>
      <c r="K66" s="37"/>
      <c r="L66" s="37"/>
      <c r="M66" s="40"/>
    </row>
    <row r="67" spans="1:13" x14ac:dyDescent="0.25">
      <c r="A67" s="35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40"/>
    </row>
    <row r="68" spans="1:13" x14ac:dyDescent="0.25">
      <c r="A68" s="35"/>
      <c r="B68" s="37" t="s">
        <v>25</v>
      </c>
      <c r="C68" s="37" t="s">
        <v>86</v>
      </c>
      <c r="D68" s="44" t="str">
        <f>IF(E66&gt;0,100*D64/E66,"")</f>
        <v/>
      </c>
      <c r="E68" s="45" t="str">
        <f>IF(E66&gt;0,100*E64/E66,"")</f>
        <v/>
      </c>
      <c r="F68" s="44" t="str">
        <f>IF(E66&gt;0,100*F64/E66,"")</f>
        <v/>
      </c>
      <c r="G68" s="37"/>
      <c r="H68" s="37"/>
      <c r="I68" s="37"/>
      <c r="J68" s="37"/>
      <c r="K68" s="37"/>
      <c r="L68" s="37"/>
      <c r="M68" s="40"/>
    </row>
    <row r="69" spans="1:13" ht="15.75" thickBot="1" x14ac:dyDescent="0.3">
      <c r="A69" s="47"/>
      <c r="B69" s="48"/>
      <c r="C69" s="48"/>
      <c r="D69" s="63"/>
      <c r="E69" s="65"/>
      <c r="F69" s="63"/>
      <c r="G69" s="48"/>
      <c r="H69" s="48"/>
      <c r="I69" s="48"/>
      <c r="J69" s="48"/>
      <c r="K69" s="48"/>
      <c r="L69" s="48"/>
      <c r="M69" s="51"/>
    </row>
    <row r="70" spans="1:13" ht="15.75" thickBot="1" x14ac:dyDescent="0.3">
      <c r="D70" s="11"/>
      <c r="E70" s="11"/>
      <c r="F70" s="11"/>
    </row>
    <row r="71" spans="1:13" x14ac:dyDescent="0.25">
      <c r="A71" s="30"/>
      <c r="B71" s="31"/>
      <c r="C71" s="31"/>
      <c r="D71" s="64"/>
      <c r="E71" s="64"/>
      <c r="F71" s="64"/>
      <c r="G71" s="31"/>
      <c r="H71" s="31"/>
      <c r="I71" s="31"/>
      <c r="J71" s="31"/>
      <c r="K71" s="31"/>
      <c r="L71" s="31"/>
      <c r="M71" s="34"/>
    </row>
    <row r="72" spans="1:13" x14ac:dyDescent="0.25">
      <c r="A72" s="35"/>
      <c r="B72" s="36" t="s">
        <v>55</v>
      </c>
      <c r="C72" s="37"/>
      <c r="D72" s="66"/>
      <c r="E72" s="66"/>
      <c r="F72" s="66"/>
      <c r="G72" s="37"/>
      <c r="H72" s="37"/>
      <c r="I72" s="37"/>
      <c r="J72" s="37"/>
      <c r="K72" s="37"/>
      <c r="L72" s="37"/>
      <c r="M72" s="40"/>
    </row>
    <row r="73" spans="1:13" x14ac:dyDescent="0.25">
      <c r="A73" s="35"/>
      <c r="B73" s="37"/>
      <c r="C73" s="37"/>
      <c r="D73" s="66"/>
      <c r="E73" s="66"/>
      <c r="F73" s="66"/>
      <c r="G73" s="37"/>
      <c r="H73" s="37"/>
      <c r="I73" s="37"/>
      <c r="J73" s="37"/>
      <c r="K73" s="37"/>
      <c r="L73" s="37"/>
      <c r="M73" s="40"/>
    </row>
    <row r="74" spans="1:13" x14ac:dyDescent="0.25">
      <c r="A74" s="35"/>
      <c r="B74" s="37" t="s">
        <v>26</v>
      </c>
      <c r="C74" s="37" t="s">
        <v>56</v>
      </c>
      <c r="D74" s="66"/>
      <c r="E74" s="69"/>
      <c r="F74" s="66"/>
      <c r="G74" s="37"/>
      <c r="H74" s="37"/>
      <c r="I74" s="37"/>
      <c r="J74" s="37"/>
      <c r="K74" s="37"/>
      <c r="L74" s="37"/>
      <c r="M74" s="40"/>
    </row>
    <row r="75" spans="1:13" x14ac:dyDescent="0.25">
      <c r="A75" s="35"/>
      <c r="B75" s="37"/>
      <c r="C75" s="37"/>
      <c r="D75" s="66"/>
      <c r="E75" s="66"/>
      <c r="F75" s="66"/>
      <c r="G75" s="37"/>
      <c r="H75" s="37"/>
      <c r="I75" s="37"/>
      <c r="J75" s="37"/>
      <c r="K75" s="37"/>
      <c r="L75" s="37"/>
      <c r="M75" s="40"/>
    </row>
    <row r="76" spans="1:13" x14ac:dyDescent="0.25">
      <c r="A76" s="35"/>
      <c r="B76" s="37" t="s">
        <v>27</v>
      </c>
      <c r="C76" s="37" t="s">
        <v>57</v>
      </c>
      <c r="D76" s="66"/>
      <c r="E76" s="45" t="str">
        <f>IF(E78&gt;0,E74/E78*100,"")</f>
        <v/>
      </c>
      <c r="F76" s="66"/>
      <c r="G76" s="37"/>
      <c r="H76" s="37"/>
      <c r="I76" s="37"/>
      <c r="J76" s="37"/>
      <c r="K76" s="37"/>
      <c r="L76" s="37"/>
      <c r="M76" s="40"/>
    </row>
    <row r="77" spans="1:13" x14ac:dyDescent="0.25">
      <c r="A77" s="35"/>
      <c r="B77" s="37"/>
      <c r="C77" s="37"/>
      <c r="D77" s="66"/>
      <c r="E77" s="66"/>
      <c r="F77" s="66"/>
      <c r="G77" s="37"/>
      <c r="H77" s="37"/>
      <c r="I77" s="37"/>
      <c r="J77" s="37"/>
      <c r="K77" s="37"/>
      <c r="L77" s="37"/>
      <c r="M77" s="40"/>
    </row>
    <row r="78" spans="1:13" x14ac:dyDescent="0.25">
      <c r="A78" s="35"/>
      <c r="B78" s="37" t="s">
        <v>28</v>
      </c>
      <c r="C78" s="37" t="s">
        <v>58</v>
      </c>
      <c r="D78" s="67"/>
      <c r="E78" s="69"/>
      <c r="F78" s="67"/>
      <c r="G78" s="37"/>
      <c r="H78" s="37"/>
      <c r="I78" s="37"/>
      <c r="J78" s="37"/>
      <c r="K78" s="37"/>
      <c r="L78" s="37"/>
      <c r="M78" s="40"/>
    </row>
    <row r="79" spans="1:13" ht="15.75" thickBot="1" x14ac:dyDescent="0.3">
      <c r="A79" s="47"/>
      <c r="B79" s="48"/>
      <c r="C79" s="48"/>
      <c r="D79" s="68"/>
      <c r="E79" s="68"/>
      <c r="F79" s="68"/>
      <c r="G79" s="48"/>
      <c r="H79" s="48"/>
      <c r="I79" s="48"/>
      <c r="J79" s="48"/>
      <c r="K79" s="48"/>
      <c r="L79" s="48"/>
      <c r="M79" s="51"/>
    </row>
    <row r="80" spans="1:13" x14ac:dyDescent="0.25">
      <c r="D80" s="12"/>
      <c r="E80" s="12"/>
      <c r="F80" s="12"/>
    </row>
    <row r="81" spans="2:6" x14ac:dyDescent="0.25">
      <c r="D81" s="12"/>
      <c r="E81" s="12"/>
      <c r="F81" s="12"/>
    </row>
    <row r="82" spans="2:6" x14ac:dyDescent="0.25">
      <c r="B82" s="13" t="s">
        <v>59</v>
      </c>
      <c r="D82" s="12"/>
      <c r="E82" s="12"/>
      <c r="F82" s="12"/>
    </row>
    <row r="83" spans="2:6" x14ac:dyDescent="0.25">
      <c r="D83" s="12"/>
      <c r="E83" s="12"/>
      <c r="F83" s="12"/>
    </row>
    <row r="84" spans="2:6" x14ac:dyDescent="0.25">
      <c r="B84" s="71"/>
      <c r="C84" s="14" t="s">
        <v>60</v>
      </c>
      <c r="D84" s="2"/>
      <c r="E84" s="2"/>
      <c r="F84" s="2"/>
    </row>
    <row r="85" spans="2:6" x14ac:dyDescent="0.25">
      <c r="B85" s="70"/>
      <c r="C85" s="14" t="s">
        <v>61</v>
      </c>
      <c r="D85" s="2"/>
      <c r="E85" s="2"/>
      <c r="F85" s="2"/>
    </row>
    <row r="86" spans="2:6" x14ac:dyDescent="0.25">
      <c r="D86" s="12"/>
      <c r="E86" s="12"/>
      <c r="F86" s="12"/>
    </row>
    <row r="87" spans="2:6" x14ac:dyDescent="0.25">
      <c r="B87" s="2" t="s">
        <v>20</v>
      </c>
      <c r="C87" s="2" t="s">
        <v>118</v>
      </c>
      <c r="D87" s="11"/>
      <c r="E87" s="11"/>
      <c r="F87" s="11"/>
    </row>
    <row r="88" spans="2:6" x14ac:dyDescent="0.25">
      <c r="B88" s="2" t="s">
        <v>21</v>
      </c>
      <c r="C88" s="2" t="s">
        <v>63</v>
      </c>
      <c r="D88" s="11"/>
      <c r="E88" s="11"/>
      <c r="F88" s="11"/>
    </row>
    <row r="89" spans="2:6" x14ac:dyDescent="0.25">
      <c r="C89" s="16" t="s">
        <v>64</v>
      </c>
      <c r="D89" s="11"/>
      <c r="E89" s="11"/>
      <c r="F89" s="11"/>
    </row>
    <row r="90" spans="2:6" x14ac:dyDescent="0.25">
      <c r="C90" s="16" t="s">
        <v>65</v>
      </c>
      <c r="D90" s="11"/>
      <c r="E90" s="11"/>
      <c r="F90" s="11"/>
    </row>
    <row r="91" spans="2:6" x14ac:dyDescent="0.25">
      <c r="B91" s="16" t="s">
        <v>4</v>
      </c>
      <c r="C91" s="16" t="s">
        <v>66</v>
      </c>
      <c r="D91" s="2"/>
      <c r="E91" s="2"/>
      <c r="F91" s="2"/>
    </row>
    <row r="92" spans="2:6" x14ac:dyDescent="0.25">
      <c r="B92" s="16" t="s">
        <v>5</v>
      </c>
      <c r="C92" s="16" t="s">
        <v>67</v>
      </c>
    </row>
    <row r="93" spans="2:6" x14ac:dyDescent="0.25">
      <c r="B93" s="16" t="s">
        <v>6</v>
      </c>
      <c r="C93" s="16" t="s">
        <v>68</v>
      </c>
    </row>
    <row r="94" spans="2:6" x14ac:dyDescent="0.25">
      <c r="B94" s="16" t="s">
        <v>7</v>
      </c>
      <c r="C94" s="16" t="s">
        <v>69</v>
      </c>
      <c r="D94" s="16"/>
      <c r="E94" s="2"/>
      <c r="F94" s="2"/>
    </row>
    <row r="95" spans="2:6" x14ac:dyDescent="0.25">
      <c r="B95" s="16"/>
      <c r="C95" s="16" t="s">
        <v>72</v>
      </c>
      <c r="D95" s="16"/>
      <c r="E95" s="2"/>
      <c r="F95" s="2"/>
    </row>
    <row r="96" spans="2:6" x14ac:dyDescent="0.25">
      <c r="B96" s="16" t="s">
        <v>8</v>
      </c>
      <c r="C96" s="16" t="s">
        <v>70</v>
      </c>
      <c r="D96" s="16"/>
      <c r="E96" s="2"/>
      <c r="F96" s="2"/>
    </row>
    <row r="97" spans="2:6" x14ac:dyDescent="0.25">
      <c r="B97" s="16"/>
      <c r="C97" s="16" t="s">
        <v>71</v>
      </c>
      <c r="D97" s="16"/>
      <c r="E97" s="2"/>
      <c r="F97" s="2"/>
    </row>
    <row r="98" spans="2:6" x14ac:dyDescent="0.25">
      <c r="B98" s="16" t="s">
        <v>9</v>
      </c>
      <c r="C98" s="16" t="s">
        <v>73</v>
      </c>
      <c r="D98" s="16"/>
      <c r="E98" s="2"/>
      <c r="F98" s="2"/>
    </row>
    <row r="99" spans="2:6" x14ac:dyDescent="0.25">
      <c r="B99" s="16"/>
      <c r="C99" s="16" t="s">
        <v>71</v>
      </c>
      <c r="D99" s="16"/>
      <c r="E99" s="2"/>
      <c r="F99" s="2"/>
    </row>
    <row r="100" spans="2:6" x14ac:dyDescent="0.25">
      <c r="B100" s="16" t="s">
        <v>10</v>
      </c>
      <c r="C100" s="16" t="s">
        <v>88</v>
      </c>
      <c r="D100" s="16"/>
      <c r="E100" s="2"/>
      <c r="F100" s="2"/>
    </row>
    <row r="101" spans="2:6" x14ac:dyDescent="0.25">
      <c r="B101" s="16"/>
      <c r="C101" s="16" t="s">
        <v>89</v>
      </c>
      <c r="D101" s="16"/>
      <c r="E101" s="2"/>
      <c r="F101" s="2"/>
    </row>
    <row r="102" spans="2:6" x14ac:dyDescent="0.25">
      <c r="B102" s="16" t="s">
        <v>11</v>
      </c>
      <c r="C102" s="16" t="s">
        <v>90</v>
      </c>
      <c r="D102" s="16"/>
      <c r="E102" s="2"/>
      <c r="F102" s="2"/>
    </row>
    <row r="103" spans="2:6" x14ac:dyDescent="0.25">
      <c r="B103" s="16"/>
      <c r="C103" s="16" t="s">
        <v>89</v>
      </c>
      <c r="D103" s="16"/>
      <c r="E103" s="2"/>
      <c r="F103" s="2"/>
    </row>
    <row r="104" spans="2:6" x14ac:dyDescent="0.25">
      <c r="B104" s="16" t="s">
        <v>12</v>
      </c>
      <c r="C104" s="16" t="s">
        <v>91</v>
      </c>
      <c r="D104" s="16"/>
      <c r="E104" s="2"/>
      <c r="F104" s="2"/>
    </row>
    <row r="105" spans="2:6" x14ac:dyDescent="0.25">
      <c r="B105" s="16"/>
      <c r="C105" s="16" t="s">
        <v>89</v>
      </c>
      <c r="D105" s="16"/>
      <c r="E105" s="2"/>
      <c r="F105" s="2"/>
    </row>
    <row r="106" spans="2:6" x14ac:dyDescent="0.25">
      <c r="B106" s="16" t="s">
        <v>13</v>
      </c>
      <c r="C106" s="16" t="s">
        <v>93</v>
      </c>
      <c r="D106" s="16"/>
      <c r="E106" s="2"/>
      <c r="F106" s="2"/>
    </row>
    <row r="107" spans="2:6" x14ac:dyDescent="0.25">
      <c r="B107" s="16"/>
      <c r="C107" s="16" t="s">
        <v>92</v>
      </c>
      <c r="D107" s="16"/>
      <c r="E107" s="2"/>
      <c r="F107" s="2"/>
    </row>
    <row r="108" spans="2:6" x14ac:dyDescent="0.25">
      <c r="B108" s="16" t="s">
        <v>14</v>
      </c>
      <c r="C108" s="16" t="s">
        <v>119</v>
      </c>
      <c r="D108" s="16"/>
      <c r="E108" s="2"/>
      <c r="F108" s="2"/>
    </row>
    <row r="109" spans="2:6" x14ac:dyDescent="0.25">
      <c r="B109" s="16"/>
      <c r="C109" s="16" t="s">
        <v>95</v>
      </c>
      <c r="D109" s="16"/>
      <c r="E109" s="2"/>
      <c r="F109" s="2"/>
    </row>
    <row r="110" spans="2:6" x14ac:dyDescent="0.25">
      <c r="B110" s="16" t="s">
        <v>15</v>
      </c>
      <c r="C110" s="16" t="s">
        <v>120</v>
      </c>
      <c r="D110" s="16"/>
      <c r="E110" s="2"/>
      <c r="F110" s="2"/>
    </row>
    <row r="111" spans="2:6" x14ac:dyDescent="0.25">
      <c r="B111" s="16"/>
      <c r="C111" s="16" t="s">
        <v>121</v>
      </c>
      <c r="D111" s="16"/>
      <c r="E111" s="2"/>
      <c r="F111" s="2"/>
    </row>
    <row r="112" spans="2:6" x14ac:dyDescent="0.25">
      <c r="B112" s="16" t="s">
        <v>16</v>
      </c>
      <c r="C112" s="16" t="s">
        <v>98</v>
      </c>
      <c r="D112" s="16"/>
      <c r="E112" s="2"/>
      <c r="F112" s="2"/>
    </row>
    <row r="113" spans="2:6" x14ac:dyDescent="0.25">
      <c r="B113" s="16" t="s">
        <v>17</v>
      </c>
      <c r="C113" s="16" t="s">
        <v>100</v>
      </c>
      <c r="D113" s="16"/>
      <c r="E113" s="2"/>
      <c r="F113" s="2"/>
    </row>
    <row r="114" spans="2:6" x14ac:dyDescent="0.25">
      <c r="B114" s="16" t="s">
        <v>18</v>
      </c>
      <c r="C114" s="16" t="s">
        <v>99</v>
      </c>
      <c r="D114" s="16"/>
      <c r="E114" s="2"/>
      <c r="F114" s="2"/>
    </row>
    <row r="115" spans="2:6" x14ac:dyDescent="0.25">
      <c r="B115" s="16" t="s">
        <v>19</v>
      </c>
      <c r="C115" s="16" t="s">
        <v>101</v>
      </c>
      <c r="D115" s="16"/>
      <c r="E115" s="2"/>
      <c r="F115" s="2"/>
    </row>
    <row r="116" spans="2:6" x14ac:dyDescent="0.25">
      <c r="B116" s="16" t="s">
        <v>23</v>
      </c>
      <c r="C116" s="16" t="s">
        <v>102</v>
      </c>
      <c r="D116" s="16"/>
      <c r="E116" s="2"/>
      <c r="F116" s="2"/>
    </row>
    <row r="117" spans="2:6" x14ac:dyDescent="0.25">
      <c r="B117" s="16" t="s">
        <v>24</v>
      </c>
      <c r="C117" s="16" t="s">
        <v>103</v>
      </c>
      <c r="D117" s="16"/>
      <c r="E117" s="2"/>
      <c r="F117" s="2"/>
    </row>
    <row r="118" spans="2:6" x14ac:dyDescent="0.25">
      <c r="B118" s="16" t="s">
        <v>25</v>
      </c>
      <c r="C118" s="16" t="s">
        <v>104</v>
      </c>
      <c r="D118" s="16"/>
      <c r="E118" s="2"/>
      <c r="F118" s="2"/>
    </row>
    <row r="119" spans="2:6" x14ac:dyDescent="0.25">
      <c r="B119" s="16" t="s">
        <v>26</v>
      </c>
      <c r="C119" s="16" t="s">
        <v>105</v>
      </c>
      <c r="D119" s="16"/>
      <c r="E119" s="2"/>
      <c r="F119" s="2"/>
    </row>
    <row r="120" spans="2:6" x14ac:dyDescent="0.25">
      <c r="C120" s="16" t="s">
        <v>106</v>
      </c>
      <c r="D120" s="16"/>
      <c r="E120" s="2"/>
      <c r="F120" s="2"/>
    </row>
    <row r="121" spans="2:6" x14ac:dyDescent="0.25">
      <c r="B121" s="16" t="s">
        <v>27</v>
      </c>
      <c r="C121" s="16" t="s">
        <v>108</v>
      </c>
      <c r="D121" s="16"/>
      <c r="E121" s="2"/>
      <c r="F121" s="2"/>
    </row>
    <row r="122" spans="2:6" x14ac:dyDescent="0.25">
      <c r="C122" s="16" t="s">
        <v>109</v>
      </c>
      <c r="D122" s="16"/>
      <c r="E122" s="2"/>
      <c r="F122" s="2"/>
    </row>
    <row r="123" spans="2:6" x14ac:dyDescent="0.25">
      <c r="B123" s="16" t="s">
        <v>28</v>
      </c>
      <c r="C123" s="16" t="s">
        <v>107</v>
      </c>
      <c r="D123" s="16"/>
      <c r="E123" s="2"/>
      <c r="F123" s="2"/>
    </row>
    <row r="124" spans="2:6" x14ac:dyDescent="0.25">
      <c r="B124" s="16"/>
      <c r="C124" s="16"/>
      <c r="D124" s="16"/>
      <c r="E124" s="2"/>
      <c r="F124" s="2"/>
    </row>
    <row r="125" spans="2:6" x14ac:dyDescent="0.25">
      <c r="B125" s="16"/>
      <c r="C125" s="16"/>
      <c r="D125" s="16"/>
      <c r="E125" s="2"/>
      <c r="F125" s="2"/>
    </row>
    <row r="126" spans="2:6" x14ac:dyDescent="0.25">
      <c r="B126" s="17" t="s">
        <v>110</v>
      </c>
      <c r="D126" s="2"/>
      <c r="E126" s="2"/>
      <c r="F126" s="2"/>
    </row>
    <row r="127" spans="2:6" x14ac:dyDescent="0.25">
      <c r="B127" s="2" t="s">
        <v>111</v>
      </c>
      <c r="D127" s="2"/>
      <c r="E127" s="2"/>
      <c r="F127" s="2"/>
    </row>
    <row r="128" spans="2:6" x14ac:dyDescent="0.25">
      <c r="B128" s="2" t="s">
        <v>112</v>
      </c>
      <c r="D128" s="2"/>
      <c r="E128" s="2"/>
      <c r="F128" s="2"/>
    </row>
    <row r="129" spans="2:6" x14ac:dyDescent="0.25">
      <c r="B129" s="2" t="s">
        <v>113</v>
      </c>
      <c r="D129" s="2"/>
      <c r="E129" s="2"/>
      <c r="F129" s="2"/>
    </row>
    <row r="130" spans="2:6" x14ac:dyDescent="0.25">
      <c r="B130" s="2" t="s">
        <v>114</v>
      </c>
      <c r="D130" s="2"/>
      <c r="E130" s="2"/>
      <c r="F130" s="2"/>
    </row>
    <row r="131" spans="2:6" x14ac:dyDescent="0.25">
      <c r="B131" s="2" t="s">
        <v>122</v>
      </c>
      <c r="D131" s="2"/>
      <c r="E131" s="2"/>
      <c r="F131" s="2"/>
    </row>
    <row r="132" spans="2:6" x14ac:dyDescent="0.25">
      <c r="B132" s="2" t="s">
        <v>123</v>
      </c>
      <c r="D132" s="2"/>
      <c r="E132" s="2"/>
      <c r="F132" s="2"/>
    </row>
    <row r="133" spans="2:6" x14ac:dyDescent="0.25">
      <c r="B133" s="2" t="s">
        <v>124</v>
      </c>
      <c r="D133" s="2"/>
      <c r="E133" s="2"/>
      <c r="F133" s="2"/>
    </row>
    <row r="134" spans="2:6" x14ac:dyDescent="0.25">
      <c r="B134" s="2" t="s">
        <v>125</v>
      </c>
      <c r="D134" s="2"/>
      <c r="E134" s="2"/>
      <c r="F134" s="2"/>
    </row>
    <row r="135" spans="2:6" x14ac:dyDescent="0.25">
      <c r="D135" s="2"/>
      <c r="E135" s="2"/>
      <c r="F135" s="2"/>
    </row>
    <row r="137" spans="2:6" x14ac:dyDescent="0.25">
      <c r="C137" s="18"/>
    </row>
  </sheetData>
  <mergeCells count="1">
    <mergeCell ref="B3:C3"/>
  </mergeCells>
  <pageMargins left="0.59055118110236227" right="0.19685039370078741" top="0.59055118110236227" bottom="0.39370078740157483" header="0.31496062992125984" footer="0.31496062992125984"/>
  <pageSetup paperSize="9" scale="54" orientation="portrait" r:id="rId1"/>
  <rowBreaks count="1" manualBreakCount="1">
    <brk id="7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37"/>
  <sheetViews>
    <sheetView showGridLines="0" zoomScaleNormal="100" workbookViewId="0">
      <selection activeCell="B3" sqref="B3:C3"/>
    </sheetView>
  </sheetViews>
  <sheetFormatPr defaultColWidth="9.140625" defaultRowHeight="15" x14ac:dyDescent="0.25"/>
  <cols>
    <col min="1" max="1" width="2.7109375" style="2" customWidth="1"/>
    <col min="2" max="2" width="4.7109375" style="2" customWidth="1"/>
    <col min="3" max="3" width="59.7109375" style="2" customWidth="1"/>
    <col min="4" max="5" width="9" style="28" customWidth="1"/>
    <col min="6" max="6" width="8.85546875" style="28" customWidth="1"/>
    <col min="7" max="7" width="30.7109375" style="2" customWidth="1"/>
    <col min="8" max="12" width="9" style="2" customWidth="1"/>
    <col min="13" max="13" width="2.7109375" style="2" customWidth="1"/>
    <col min="14" max="16384" width="9.140625" style="2"/>
  </cols>
  <sheetData>
    <row r="2" spans="1:15" x14ac:dyDescent="0.25">
      <c r="B2" s="1" t="s">
        <v>117</v>
      </c>
    </row>
    <row r="3" spans="1:15" x14ac:dyDescent="0.25">
      <c r="B3" s="217"/>
      <c r="C3" s="218"/>
    </row>
    <row r="5" spans="1:15" x14ac:dyDescent="0.25">
      <c r="B5" s="2" t="s">
        <v>0</v>
      </c>
      <c r="C5" s="2" t="s">
        <v>30</v>
      </c>
      <c r="D5" s="2"/>
      <c r="E5" s="4"/>
    </row>
    <row r="6" spans="1:15" ht="15.95" thickBot="1" x14ac:dyDescent="0.3">
      <c r="D6" s="2"/>
      <c r="E6" s="5"/>
    </row>
    <row r="7" spans="1:15" x14ac:dyDescent="0.25">
      <c r="A7" s="30"/>
      <c r="B7" s="31"/>
      <c r="C7" s="31"/>
      <c r="D7" s="31"/>
      <c r="E7" s="32"/>
      <c r="F7" s="33"/>
      <c r="G7" s="31"/>
      <c r="H7" s="31"/>
      <c r="I7" s="31"/>
      <c r="J7" s="31"/>
      <c r="K7" s="31"/>
      <c r="L7" s="31"/>
      <c r="M7" s="34"/>
    </row>
    <row r="8" spans="1:15" x14ac:dyDescent="0.25">
      <c r="A8" s="35"/>
      <c r="B8" s="36" t="s">
        <v>33</v>
      </c>
      <c r="C8" s="37"/>
      <c r="D8" s="38" t="s">
        <v>1</v>
      </c>
      <c r="E8" s="39" t="s">
        <v>32</v>
      </c>
      <c r="F8" s="38" t="s">
        <v>2</v>
      </c>
      <c r="G8" s="37"/>
      <c r="H8" s="38" t="s">
        <v>1</v>
      </c>
      <c r="I8" s="39" t="s">
        <v>32</v>
      </c>
      <c r="J8" s="38" t="s">
        <v>2</v>
      </c>
      <c r="K8" s="37"/>
      <c r="L8" s="37"/>
      <c r="M8" s="40"/>
    </row>
    <row r="9" spans="1:15" x14ac:dyDescent="0.25">
      <c r="A9" s="35"/>
      <c r="B9" s="37"/>
      <c r="C9" s="37"/>
      <c r="D9" s="38" t="s">
        <v>31</v>
      </c>
      <c r="E9" s="39" t="s">
        <v>31</v>
      </c>
      <c r="F9" s="38" t="s">
        <v>31</v>
      </c>
      <c r="G9" s="37"/>
      <c r="H9" s="38" t="s">
        <v>31</v>
      </c>
      <c r="I9" s="39" t="s">
        <v>31</v>
      </c>
      <c r="J9" s="38" t="s">
        <v>31</v>
      </c>
      <c r="K9" s="37"/>
      <c r="L9" s="37"/>
      <c r="M9" s="40"/>
    </row>
    <row r="10" spans="1:15" x14ac:dyDescent="0.25">
      <c r="A10" s="35"/>
      <c r="B10" s="37" t="s">
        <v>3</v>
      </c>
      <c r="C10" s="37" t="s">
        <v>87</v>
      </c>
      <c r="D10" s="57"/>
      <c r="E10" s="58"/>
      <c r="F10" s="57"/>
      <c r="G10" s="41" t="s">
        <v>116</v>
      </c>
      <c r="H10" s="42" t="str">
        <f>IF(D10&gt;0,D10/E5*1000,"")</f>
        <v/>
      </c>
      <c r="I10" s="43" t="str">
        <f>IF(E10&gt;0,E10/E5*1000,"")</f>
        <v/>
      </c>
      <c r="J10" s="42" t="str">
        <f>IF(F10&gt;0,F10/E5*1000,"")</f>
        <v/>
      </c>
      <c r="K10" s="37"/>
      <c r="L10" s="37"/>
      <c r="M10" s="40"/>
    </row>
    <row r="11" spans="1:15" x14ac:dyDescent="0.25">
      <c r="A11" s="35"/>
      <c r="B11" s="37"/>
      <c r="C11" s="37"/>
      <c r="D11" s="38"/>
      <c r="E11" s="38"/>
      <c r="F11" s="38"/>
      <c r="G11" s="37"/>
      <c r="H11" s="37"/>
      <c r="I11" s="37"/>
      <c r="J11" s="37"/>
      <c r="K11" s="37"/>
      <c r="L11" s="37"/>
      <c r="M11" s="40"/>
      <c r="O11" s="7"/>
    </row>
    <row r="12" spans="1:15" x14ac:dyDescent="0.25">
      <c r="A12" s="35"/>
      <c r="B12" s="37" t="s">
        <v>4</v>
      </c>
      <c r="C12" s="37" t="s">
        <v>34</v>
      </c>
      <c r="D12" s="38"/>
      <c r="E12" s="59"/>
      <c r="F12" s="38"/>
      <c r="G12" s="37"/>
      <c r="H12" s="38"/>
      <c r="I12" s="39"/>
      <c r="J12" s="38"/>
      <c r="K12" s="37"/>
      <c r="L12" s="37"/>
      <c r="M12" s="40"/>
    </row>
    <row r="13" spans="1:15" x14ac:dyDescent="0.25">
      <c r="A13" s="35"/>
      <c r="B13" s="37"/>
      <c r="C13" s="37"/>
      <c r="D13" s="38"/>
      <c r="E13" s="38"/>
      <c r="F13" s="38"/>
      <c r="G13" s="37"/>
      <c r="H13" s="38"/>
      <c r="I13" s="39"/>
      <c r="J13" s="38"/>
      <c r="K13" s="37"/>
      <c r="L13" s="37"/>
      <c r="M13" s="40"/>
    </row>
    <row r="14" spans="1:15" x14ac:dyDescent="0.25">
      <c r="A14" s="35"/>
      <c r="B14" s="37" t="s">
        <v>5</v>
      </c>
      <c r="C14" s="37" t="s">
        <v>43</v>
      </c>
      <c r="D14" s="38"/>
      <c r="E14" s="60"/>
      <c r="F14" s="38"/>
      <c r="G14" s="206"/>
      <c r="H14" s="66"/>
      <c r="I14" s="205"/>
      <c r="J14" s="66"/>
      <c r="K14" s="37"/>
      <c r="L14" s="37"/>
      <c r="M14" s="40"/>
    </row>
    <row r="15" spans="1:15" x14ac:dyDescent="0.25">
      <c r="A15" s="35"/>
      <c r="B15" s="37"/>
      <c r="C15" s="37"/>
      <c r="D15" s="38"/>
      <c r="E15" s="46"/>
      <c r="F15" s="38"/>
      <c r="G15" s="37"/>
      <c r="H15" s="37"/>
      <c r="I15" s="37"/>
      <c r="J15" s="37"/>
      <c r="K15" s="37"/>
      <c r="L15" s="37"/>
      <c r="M15" s="40"/>
    </row>
    <row r="16" spans="1:15" x14ac:dyDescent="0.25">
      <c r="A16" s="35"/>
      <c r="B16" s="37" t="s">
        <v>6</v>
      </c>
      <c r="C16" s="37" t="s">
        <v>44</v>
      </c>
      <c r="D16" s="38"/>
      <c r="E16" s="60"/>
      <c r="F16" s="38"/>
      <c r="G16" s="37"/>
      <c r="H16" s="37"/>
      <c r="I16" s="37"/>
      <c r="J16" s="37"/>
      <c r="K16" s="37"/>
      <c r="L16" s="37"/>
      <c r="M16" s="40"/>
    </row>
    <row r="17" spans="1:13" ht="15.95" thickBot="1" x14ac:dyDescent="0.3">
      <c r="A17" s="47"/>
      <c r="B17" s="48"/>
      <c r="C17" s="48"/>
      <c r="D17" s="49"/>
      <c r="E17" s="50"/>
      <c r="F17" s="49"/>
      <c r="G17" s="48"/>
      <c r="H17" s="48"/>
      <c r="I17" s="48"/>
      <c r="J17" s="48"/>
      <c r="K17" s="48"/>
      <c r="L17" s="48"/>
      <c r="M17" s="51"/>
    </row>
    <row r="18" spans="1:13" ht="15.95" thickBot="1" x14ac:dyDescent="0.3">
      <c r="E18" s="8"/>
    </row>
    <row r="19" spans="1:13" x14ac:dyDescent="0.25">
      <c r="A19" s="30"/>
      <c r="B19" s="31"/>
      <c r="C19" s="31"/>
      <c r="D19" s="33"/>
      <c r="E19" s="52"/>
      <c r="F19" s="33"/>
      <c r="G19" s="31"/>
      <c r="H19" s="31"/>
      <c r="I19" s="31"/>
      <c r="J19" s="31"/>
      <c r="K19" s="31"/>
      <c r="L19" s="31"/>
      <c r="M19" s="34"/>
    </row>
    <row r="20" spans="1:13" x14ac:dyDescent="0.25">
      <c r="A20" s="35"/>
      <c r="B20" s="36" t="s">
        <v>35</v>
      </c>
      <c r="C20" s="37"/>
      <c r="D20" s="38"/>
      <c r="E20" s="46"/>
      <c r="F20" s="38"/>
      <c r="G20" s="37"/>
      <c r="H20" s="37"/>
      <c r="I20" s="37"/>
      <c r="J20" s="38" t="s">
        <v>1</v>
      </c>
      <c r="K20" s="39" t="s">
        <v>32</v>
      </c>
      <c r="L20" s="38" t="s">
        <v>2</v>
      </c>
      <c r="M20" s="40"/>
    </row>
    <row r="21" spans="1:13" x14ac:dyDescent="0.25">
      <c r="A21" s="35"/>
      <c r="B21" s="37"/>
      <c r="C21" s="37"/>
      <c r="D21" s="38"/>
      <c r="E21" s="38"/>
      <c r="F21" s="38"/>
      <c r="G21" s="37"/>
      <c r="H21" s="37"/>
      <c r="I21" s="37"/>
      <c r="J21" s="38" t="s">
        <v>31</v>
      </c>
      <c r="K21" s="39" t="s">
        <v>31</v>
      </c>
      <c r="L21" s="38" t="s">
        <v>31</v>
      </c>
      <c r="M21" s="40"/>
    </row>
    <row r="22" spans="1:13" x14ac:dyDescent="0.25">
      <c r="A22" s="35"/>
      <c r="B22" s="37" t="s">
        <v>7</v>
      </c>
      <c r="C22" s="37" t="s">
        <v>36</v>
      </c>
      <c r="D22" s="38"/>
      <c r="E22" s="60"/>
      <c r="F22" s="38"/>
      <c r="G22" s="37" t="s">
        <v>74</v>
      </c>
      <c r="H22" s="37"/>
      <c r="I22" s="37"/>
      <c r="J22" s="44" t="str">
        <f>IF(D10&gt;0,D10*$E22*0.01,"")</f>
        <v/>
      </c>
      <c r="K22" s="45" t="str">
        <f>IF(E10&gt;0,E10*$E22*0.01,"")</f>
        <v/>
      </c>
      <c r="L22" s="44" t="str">
        <f>IF(F10&gt;0,F10*$E22*0.01,"")</f>
        <v/>
      </c>
      <c r="M22" s="40"/>
    </row>
    <row r="23" spans="1:13" x14ac:dyDescent="0.25">
      <c r="A23" s="35"/>
      <c r="B23" s="37"/>
      <c r="C23" s="37"/>
      <c r="D23" s="38"/>
      <c r="E23" s="38"/>
      <c r="F23" s="38"/>
      <c r="G23" s="37"/>
      <c r="H23" s="53"/>
      <c r="I23" s="37"/>
      <c r="J23" s="202"/>
      <c r="K23" s="203"/>
      <c r="L23" s="202"/>
      <c r="M23" s="40"/>
    </row>
    <row r="24" spans="1:13" x14ac:dyDescent="0.25">
      <c r="A24" s="35"/>
      <c r="B24" s="37" t="s">
        <v>8</v>
      </c>
      <c r="C24" s="37" t="s">
        <v>37</v>
      </c>
      <c r="D24" s="204"/>
      <c r="E24" s="60"/>
      <c r="F24" s="204"/>
      <c r="G24" s="37" t="s">
        <v>75</v>
      </c>
      <c r="H24" s="37"/>
      <c r="I24" s="37"/>
      <c r="J24" s="44" t="str">
        <f>IF(D10&gt;0,(D32+D34)*$E$24/100,"")</f>
        <v/>
      </c>
      <c r="K24" s="45" t="str">
        <f t="shared" ref="K24:L24" si="0">IF(E10&gt;0,(E32+E34)*$E$24/100,"")</f>
        <v/>
      </c>
      <c r="L24" s="44" t="str">
        <f t="shared" si="0"/>
        <v/>
      </c>
      <c r="M24" s="40"/>
    </row>
    <row r="25" spans="1:13" x14ac:dyDescent="0.25">
      <c r="A25" s="35"/>
      <c r="B25" s="37"/>
      <c r="C25" s="37"/>
      <c r="D25" s="38"/>
      <c r="E25" s="38"/>
      <c r="F25" s="38"/>
      <c r="G25" s="37"/>
      <c r="H25" s="37"/>
      <c r="I25" s="37"/>
      <c r="J25" s="202"/>
      <c r="K25" s="203"/>
      <c r="L25" s="202"/>
      <c r="M25" s="40"/>
    </row>
    <row r="26" spans="1:13" x14ac:dyDescent="0.25">
      <c r="A26" s="35"/>
      <c r="B26" s="37" t="s">
        <v>9</v>
      </c>
      <c r="C26" s="37" t="s">
        <v>38</v>
      </c>
      <c r="D26" s="38"/>
      <c r="E26" s="60"/>
      <c r="F26" s="38"/>
      <c r="G26" s="37" t="s">
        <v>76</v>
      </c>
      <c r="H26" s="37"/>
      <c r="I26" s="37"/>
      <c r="J26" s="44" t="str">
        <f>IF(D10&gt;0,D36*$E26/100,"")</f>
        <v/>
      </c>
      <c r="K26" s="45" t="str">
        <f t="shared" ref="K26:L26" si="1">IF(E10&gt;0,E36*$E26/100,"")</f>
        <v/>
      </c>
      <c r="L26" s="44" t="str">
        <f t="shared" si="1"/>
        <v/>
      </c>
      <c r="M26" s="40"/>
    </row>
    <row r="27" spans="1:13" ht="15.75" thickBot="1" x14ac:dyDescent="0.3">
      <c r="A27" s="47"/>
      <c r="B27" s="48"/>
      <c r="C27" s="48"/>
      <c r="D27" s="49"/>
      <c r="E27" s="49"/>
      <c r="F27" s="49"/>
      <c r="G27" s="48"/>
      <c r="H27" s="48"/>
      <c r="I27" s="48"/>
      <c r="J27" s="48"/>
      <c r="K27" s="48"/>
      <c r="L27" s="48"/>
      <c r="M27" s="51"/>
    </row>
    <row r="28" spans="1:13" ht="15.75" thickBot="1" x14ac:dyDescent="0.3"/>
    <row r="29" spans="1:13" x14ac:dyDescent="0.25">
      <c r="A29" s="30"/>
      <c r="B29" s="31"/>
      <c r="C29" s="31"/>
      <c r="D29" s="33"/>
      <c r="E29" s="33"/>
      <c r="F29" s="33"/>
      <c r="G29" s="31"/>
      <c r="H29" s="31"/>
      <c r="I29" s="31"/>
      <c r="J29" s="31"/>
      <c r="K29" s="31"/>
      <c r="L29" s="31"/>
      <c r="M29" s="34"/>
    </row>
    <row r="30" spans="1:13" x14ac:dyDescent="0.25">
      <c r="A30" s="35"/>
      <c r="B30" s="36" t="s">
        <v>39</v>
      </c>
      <c r="C30" s="211"/>
      <c r="D30" s="38" t="s">
        <v>1</v>
      </c>
      <c r="E30" s="39" t="s">
        <v>32</v>
      </c>
      <c r="F30" s="38" t="s">
        <v>2</v>
      </c>
      <c r="G30" s="37"/>
      <c r="H30" s="37"/>
      <c r="I30" s="37"/>
      <c r="J30" s="37"/>
      <c r="K30" s="37"/>
      <c r="L30" s="37"/>
      <c r="M30" s="40"/>
    </row>
    <row r="31" spans="1:13" x14ac:dyDescent="0.25">
      <c r="A31" s="35"/>
      <c r="B31" s="203"/>
      <c r="C31" s="202"/>
      <c r="D31" s="38" t="s">
        <v>31</v>
      </c>
      <c r="E31" s="39" t="s">
        <v>31</v>
      </c>
      <c r="F31" s="38" t="s">
        <v>31</v>
      </c>
      <c r="G31" s="37"/>
      <c r="H31" s="37"/>
      <c r="I31" s="37"/>
      <c r="J31" s="37"/>
      <c r="K31" s="37"/>
      <c r="L31" s="37"/>
      <c r="M31" s="40"/>
    </row>
    <row r="32" spans="1:13" x14ac:dyDescent="0.25">
      <c r="A32" s="35"/>
      <c r="B32" s="37" t="s">
        <v>10</v>
      </c>
      <c r="C32" s="37" t="s">
        <v>41</v>
      </c>
      <c r="D32" s="44" t="str">
        <f>IF(D10&gt;0,(1-$E$22/100)*D10*1/(1+$E12),"")</f>
        <v/>
      </c>
      <c r="E32" s="45" t="str">
        <f t="shared" ref="E32:F32" si="2">IF(E10&gt;0,(1-$E$22/100)*E10*1/(1+$E12),"")</f>
        <v/>
      </c>
      <c r="F32" s="44" t="str">
        <f t="shared" si="2"/>
        <v/>
      </c>
      <c r="G32" s="37"/>
      <c r="H32" s="37"/>
      <c r="I32" s="37"/>
      <c r="J32" s="37"/>
      <c r="K32" s="37"/>
      <c r="L32" s="37"/>
      <c r="M32" s="40"/>
    </row>
    <row r="33" spans="1:17" x14ac:dyDescent="0.25">
      <c r="A33" s="35"/>
      <c r="B33" s="202"/>
      <c r="C33" s="202"/>
      <c r="D33" s="208"/>
      <c r="E33" s="212"/>
      <c r="F33" s="208"/>
      <c r="G33" s="37"/>
      <c r="H33" s="37"/>
      <c r="I33" s="37"/>
      <c r="J33" s="37"/>
      <c r="K33" s="37"/>
      <c r="L33" s="37"/>
      <c r="M33" s="40"/>
    </row>
    <row r="34" spans="1:17" x14ac:dyDescent="0.25">
      <c r="A34" s="35"/>
      <c r="B34" s="37" t="s">
        <v>11</v>
      </c>
      <c r="C34" s="37" t="s">
        <v>42</v>
      </c>
      <c r="D34" s="44" t="str">
        <f>IF(D10&gt;0,(1-$E$22/100)*D10*$E12/(1+$E12),"")</f>
        <v/>
      </c>
      <c r="E34" s="45" t="str">
        <f t="shared" ref="E34:F34" si="3">IF(E10&gt;0,(1-$E$22/100)*E10*$E12/(1+$E12),"")</f>
        <v/>
      </c>
      <c r="F34" s="44" t="str">
        <f t="shared" si="3"/>
        <v/>
      </c>
      <c r="G34" s="37"/>
      <c r="H34" s="37"/>
      <c r="I34" s="37"/>
      <c r="J34" s="37"/>
      <c r="K34" s="37"/>
      <c r="L34" s="37"/>
      <c r="M34" s="40"/>
    </row>
    <row r="35" spans="1:17" x14ac:dyDescent="0.25">
      <c r="A35" s="35"/>
      <c r="B35" s="202"/>
      <c r="C35" s="202"/>
      <c r="D35" s="208"/>
      <c r="E35" s="212"/>
      <c r="F35" s="208"/>
      <c r="G35" s="37"/>
      <c r="H35" s="37"/>
      <c r="I35" s="37"/>
      <c r="J35" s="37"/>
      <c r="K35" s="37"/>
      <c r="L35" s="37"/>
      <c r="M35" s="40"/>
    </row>
    <row r="36" spans="1:17" x14ac:dyDescent="0.25">
      <c r="A36" s="35"/>
      <c r="B36" s="37" t="s">
        <v>12</v>
      </c>
      <c r="C36" s="37" t="s">
        <v>40</v>
      </c>
      <c r="D36" s="44" t="str">
        <f>IF(D10&gt;0,(D32+D34)*$E$14/100,"")</f>
        <v/>
      </c>
      <c r="E36" s="45" t="str">
        <f t="shared" ref="E36:F36" si="4">IF(E10&gt;0,(E32+E34)*$E$14/100,"")</f>
        <v/>
      </c>
      <c r="F36" s="44" t="str">
        <f t="shared" si="4"/>
        <v/>
      </c>
      <c r="G36" s="37"/>
      <c r="H36" s="37"/>
      <c r="I36" s="37"/>
      <c r="J36" s="37"/>
      <c r="K36" s="37"/>
      <c r="L36" s="37"/>
      <c r="M36" s="40"/>
    </row>
    <row r="37" spans="1:17" ht="15.75" thickBot="1" x14ac:dyDescent="0.3">
      <c r="A37" s="47"/>
      <c r="B37" s="48"/>
      <c r="C37" s="48"/>
      <c r="D37" s="49"/>
      <c r="E37" s="49"/>
      <c r="F37" s="49"/>
      <c r="G37" s="48"/>
      <c r="H37" s="48"/>
      <c r="I37" s="48"/>
      <c r="J37" s="48"/>
      <c r="K37" s="48"/>
      <c r="L37" s="48"/>
      <c r="M37" s="51"/>
    </row>
    <row r="38" spans="1:17" ht="15.75" thickBot="1" x14ac:dyDescent="0.3"/>
    <row r="39" spans="1:17" x14ac:dyDescent="0.25">
      <c r="A39" s="30"/>
      <c r="B39" s="31"/>
      <c r="C39" s="31"/>
      <c r="D39" s="33"/>
      <c r="E39" s="33"/>
      <c r="F39" s="33"/>
      <c r="G39" s="31"/>
      <c r="H39" s="31"/>
      <c r="I39" s="31"/>
      <c r="J39" s="31"/>
      <c r="K39" s="31"/>
      <c r="L39" s="31"/>
      <c r="M39" s="34"/>
    </row>
    <row r="40" spans="1:17" x14ac:dyDescent="0.25">
      <c r="A40" s="35"/>
      <c r="B40" s="36" t="s">
        <v>45</v>
      </c>
      <c r="C40" s="37"/>
      <c r="D40" s="38"/>
      <c r="E40" s="38"/>
      <c r="F40" s="38"/>
      <c r="G40" s="215"/>
      <c r="H40" s="213" t="s">
        <v>77</v>
      </c>
      <c r="I40" s="204"/>
      <c r="J40" s="44" t="str">
        <f>IF(E42&gt;0,E42*E5/1000,"")</f>
        <v/>
      </c>
      <c r="K40" s="206"/>
      <c r="L40" s="206"/>
      <c r="M40" s="40"/>
    </row>
    <row r="41" spans="1:17" x14ac:dyDescent="0.25">
      <c r="A41" s="35"/>
      <c r="B41" s="37"/>
      <c r="C41" s="37"/>
      <c r="D41" s="37"/>
      <c r="E41" s="38"/>
      <c r="F41" s="38"/>
      <c r="G41" s="206"/>
      <c r="H41" s="206"/>
      <c r="I41" s="206"/>
      <c r="J41" s="206"/>
      <c r="K41" s="206"/>
      <c r="L41" s="206"/>
      <c r="M41" s="40"/>
    </row>
    <row r="42" spans="1:17" x14ac:dyDescent="0.25">
      <c r="A42" s="35"/>
      <c r="B42" s="37" t="s">
        <v>13</v>
      </c>
      <c r="C42" s="37" t="s">
        <v>46</v>
      </c>
      <c r="D42" s="38"/>
      <c r="E42" s="54"/>
      <c r="F42" s="38"/>
      <c r="G42" s="215"/>
      <c r="H42" s="41" t="s">
        <v>78</v>
      </c>
      <c r="I42" s="207"/>
      <c r="J42" s="44" t="str">
        <f>IF(AND(E42&gt;0,E44&gt;0,E46&gt;0),J40*1/(1+E44)-J46*E16/100,"")</f>
        <v/>
      </c>
      <c r="K42" s="207"/>
      <c r="L42" s="206"/>
      <c r="M42" s="40"/>
      <c r="O42" s="28"/>
      <c r="P42" s="28"/>
    </row>
    <row r="43" spans="1:17" x14ac:dyDescent="0.25">
      <c r="A43" s="35"/>
      <c r="B43" s="37"/>
      <c r="C43" s="37"/>
      <c r="D43" s="38"/>
      <c r="E43" s="46"/>
      <c r="F43" s="38"/>
      <c r="G43" s="209"/>
      <c r="H43" s="210"/>
      <c r="I43" s="210"/>
      <c r="J43" s="213"/>
      <c r="K43" s="210"/>
      <c r="L43" s="206"/>
      <c r="M43" s="40"/>
      <c r="O43" s="9"/>
      <c r="P43" s="9"/>
      <c r="Q43" s="9"/>
    </row>
    <row r="44" spans="1:17" x14ac:dyDescent="0.25">
      <c r="A44" s="35"/>
      <c r="B44" s="37" t="s">
        <v>14</v>
      </c>
      <c r="C44" s="37" t="s">
        <v>47</v>
      </c>
      <c r="D44" s="38"/>
      <c r="E44" s="55"/>
      <c r="F44" s="38"/>
      <c r="G44" s="215"/>
      <c r="H44" s="41" t="s">
        <v>79</v>
      </c>
      <c r="I44" s="210"/>
      <c r="J44" s="44" t="str">
        <f>IF(AND(E42&gt;0,E44&gt;0,E46&gt;0),J40*E44/(1+E44)-J46*(1-E16/100),"")</f>
        <v/>
      </c>
      <c r="K44" s="210"/>
      <c r="L44" s="206"/>
      <c r="M44" s="40"/>
      <c r="O44" s="9"/>
      <c r="P44" s="9"/>
      <c r="Q44" s="9"/>
    </row>
    <row r="45" spans="1:17" x14ac:dyDescent="0.25">
      <c r="A45" s="35"/>
      <c r="B45" s="37"/>
      <c r="C45" s="37"/>
      <c r="D45" s="38"/>
      <c r="E45" s="46"/>
      <c r="F45" s="38"/>
      <c r="G45" s="209"/>
      <c r="H45" s="210"/>
      <c r="I45" s="210"/>
      <c r="J45" s="213"/>
      <c r="K45" s="207"/>
      <c r="L45" s="206"/>
      <c r="M45" s="40"/>
    </row>
    <row r="46" spans="1:17" x14ac:dyDescent="0.25">
      <c r="A46" s="35"/>
      <c r="B46" s="37" t="s">
        <v>15</v>
      </c>
      <c r="C46" s="37" t="s">
        <v>115</v>
      </c>
      <c r="D46" s="38"/>
      <c r="E46" s="54"/>
      <c r="F46" s="38"/>
      <c r="G46" s="215"/>
      <c r="H46" s="41" t="s">
        <v>80</v>
      </c>
      <c r="I46" s="206"/>
      <c r="J46" s="44" t="str">
        <f>IF(AND(E42&gt;0,E46&gt;0),J40*E46/100,"")</f>
        <v/>
      </c>
      <c r="K46" s="206"/>
      <c r="L46" s="206"/>
      <c r="M46" s="40"/>
    </row>
    <row r="47" spans="1:17" ht="15.75" thickBot="1" x14ac:dyDescent="0.3">
      <c r="A47" s="47"/>
      <c r="B47" s="48"/>
      <c r="C47" s="48"/>
      <c r="D47" s="49"/>
      <c r="E47" s="50"/>
      <c r="F47" s="49"/>
      <c r="G47" s="48"/>
      <c r="H47" s="49"/>
      <c r="I47" s="48"/>
      <c r="J47" s="48"/>
      <c r="K47" s="48"/>
      <c r="L47" s="48"/>
      <c r="M47" s="51"/>
    </row>
    <row r="48" spans="1:17" ht="15.75" thickBot="1" x14ac:dyDescent="0.3">
      <c r="E48" s="8"/>
      <c r="H48" s="6"/>
    </row>
    <row r="49" spans="1:15" x14ac:dyDescent="0.25">
      <c r="A49" s="30"/>
      <c r="B49" s="31"/>
      <c r="C49" s="31"/>
      <c r="D49" s="33"/>
      <c r="E49" s="52"/>
      <c r="F49" s="33"/>
      <c r="G49" s="31"/>
      <c r="H49" s="33"/>
      <c r="I49" s="31"/>
      <c r="J49" s="31"/>
      <c r="K49" s="31"/>
      <c r="L49" s="31"/>
      <c r="M49" s="34"/>
    </row>
    <row r="50" spans="1:15" x14ac:dyDescent="0.25">
      <c r="A50" s="35"/>
      <c r="B50" s="36" t="s">
        <v>48</v>
      </c>
      <c r="C50" s="37"/>
      <c r="D50" s="38" t="s">
        <v>1</v>
      </c>
      <c r="E50" s="39" t="s">
        <v>32</v>
      </c>
      <c r="F50" s="38" t="s">
        <v>2</v>
      </c>
      <c r="G50" s="37"/>
      <c r="H50" s="38" t="s">
        <v>1</v>
      </c>
      <c r="I50" s="39" t="s">
        <v>32</v>
      </c>
      <c r="J50" s="38" t="s">
        <v>2</v>
      </c>
      <c r="K50" s="37"/>
      <c r="L50" s="37"/>
      <c r="M50" s="40"/>
    </row>
    <row r="51" spans="1:15" x14ac:dyDescent="0.25">
      <c r="A51" s="35"/>
      <c r="B51" s="37"/>
      <c r="C51" s="37"/>
      <c r="D51" s="38" t="s">
        <v>31</v>
      </c>
      <c r="E51" s="39" t="s">
        <v>31</v>
      </c>
      <c r="F51" s="38" t="s">
        <v>31</v>
      </c>
      <c r="G51" s="37"/>
      <c r="H51" s="38" t="s">
        <v>31</v>
      </c>
      <c r="I51" s="39" t="s">
        <v>31</v>
      </c>
      <c r="J51" s="38" t="s">
        <v>31</v>
      </c>
      <c r="K51" s="37"/>
      <c r="L51" s="37"/>
      <c r="M51" s="40"/>
    </row>
    <row r="52" spans="1:15" x14ac:dyDescent="0.25">
      <c r="A52" s="35"/>
      <c r="B52" s="37" t="s">
        <v>16</v>
      </c>
      <c r="C52" s="37" t="s">
        <v>81</v>
      </c>
      <c r="D52" s="44" t="str">
        <f>IF(D36="","", D36*(1-$E$26/100)-$J$46)</f>
        <v/>
      </c>
      <c r="E52" s="45" t="str">
        <f>IF(E36="","", E36*(1-$E$26/100)-$J$46)</f>
        <v/>
      </c>
      <c r="F52" s="44" t="str">
        <f>IF(F36="","", F36*(1-$E$26/100)-$J$46)</f>
        <v/>
      </c>
      <c r="G52" s="41" t="s">
        <v>49</v>
      </c>
      <c r="H52" s="61" t="str">
        <f>IF(D10&gt;0,D52/D58,"")</f>
        <v/>
      </c>
      <c r="I52" s="62" t="str">
        <f>IF(E10&gt;0,E52/E58,"")</f>
        <v/>
      </c>
      <c r="J52" s="61" t="str">
        <f>IF(F10&gt;0,F52/F58,"")</f>
        <v/>
      </c>
      <c r="K52" s="37"/>
      <c r="L52" s="37"/>
      <c r="M52" s="40"/>
    </row>
    <row r="53" spans="1:15" x14ac:dyDescent="0.25">
      <c r="A53" s="35"/>
      <c r="B53" s="37"/>
      <c r="C53" s="37"/>
      <c r="D53" s="38"/>
      <c r="E53" s="214"/>
      <c r="F53" s="38"/>
      <c r="G53" s="37"/>
      <c r="H53" s="37"/>
      <c r="I53" s="38"/>
      <c r="J53" s="37"/>
      <c r="K53" s="37"/>
      <c r="L53" s="37"/>
      <c r="M53" s="40"/>
      <c r="O53" s="10"/>
    </row>
    <row r="54" spans="1:15" x14ac:dyDescent="0.25">
      <c r="A54" s="35"/>
      <c r="B54" s="37" t="s">
        <v>17</v>
      </c>
      <c r="C54" s="37" t="s">
        <v>82</v>
      </c>
      <c r="D54" s="44" t="str">
        <f>IF(D32="","",D32*(1-$E$24/100)-$J42)</f>
        <v/>
      </c>
      <c r="E54" s="45" t="str">
        <f>IF(E32="","",E32*(1-$E$24/100)-$J42)</f>
        <v/>
      </c>
      <c r="F54" s="44" t="str">
        <f>IF(F32="","",F32*(1-$E$24/100)-$J42)</f>
        <v/>
      </c>
      <c r="G54" s="41" t="s">
        <v>50</v>
      </c>
      <c r="H54" s="61" t="str">
        <f>IF(D10&gt;0,D54/(D54+D56),"")</f>
        <v/>
      </c>
      <c r="I54" s="62" t="str">
        <f>IF(E10&gt;0,E54/(E54+E56),"")</f>
        <v/>
      </c>
      <c r="J54" s="61" t="str">
        <f>IF(F10&gt;0,F54/(F54+F56),"")</f>
        <v/>
      </c>
      <c r="K54" s="37"/>
      <c r="L54" s="37"/>
      <c r="M54" s="40"/>
    </row>
    <row r="55" spans="1:15" x14ac:dyDescent="0.25">
      <c r="A55" s="35"/>
      <c r="B55" s="37"/>
      <c r="C55" s="37"/>
      <c r="D55" s="38"/>
      <c r="E55" s="214"/>
      <c r="F55" s="38"/>
      <c r="G55" s="37"/>
      <c r="H55" s="38"/>
      <c r="I55" s="37"/>
      <c r="J55" s="37"/>
      <c r="K55" s="37"/>
      <c r="L55" s="37"/>
      <c r="M55" s="40"/>
    </row>
    <row r="56" spans="1:15" x14ac:dyDescent="0.25">
      <c r="A56" s="35"/>
      <c r="B56" s="37" t="s">
        <v>18</v>
      </c>
      <c r="C56" s="37" t="s">
        <v>83</v>
      </c>
      <c r="D56" s="44" t="str">
        <f>IF(D34="","",D34*(1-$E$24/100)-$J44)</f>
        <v/>
      </c>
      <c r="E56" s="45" t="str">
        <f>IF(E34="","",E34*(1-$E$24/100)-$J44)</f>
        <v/>
      </c>
      <c r="F56" s="44" t="str">
        <f>IF(F34="","",F34*(1-$E$24/100)-$J44)</f>
        <v/>
      </c>
      <c r="G56" s="41" t="s">
        <v>51</v>
      </c>
      <c r="H56" s="42" t="str">
        <f>IF(D10&gt;0,D58/E5*1000,"")</f>
        <v/>
      </c>
      <c r="I56" s="216" t="str">
        <f>IF(E10&gt;0,E58/E5*1000,"")</f>
        <v/>
      </c>
      <c r="J56" s="42" t="str">
        <f>IF(F10&gt;0,F58/E5*1000,"")</f>
        <v/>
      </c>
      <c r="K56" s="37"/>
      <c r="L56" s="37"/>
      <c r="M56" s="40"/>
    </row>
    <row r="57" spans="1:15" x14ac:dyDescent="0.25">
      <c r="A57" s="35"/>
      <c r="B57" s="37"/>
      <c r="C57" s="37"/>
      <c r="D57" s="38"/>
      <c r="E57" s="39"/>
      <c r="F57" s="38"/>
      <c r="G57" s="37"/>
      <c r="H57" s="37"/>
      <c r="I57" s="37"/>
      <c r="J57" s="37"/>
      <c r="K57" s="37"/>
      <c r="L57" s="37"/>
      <c r="M57" s="40"/>
    </row>
    <row r="58" spans="1:15" x14ac:dyDescent="0.25">
      <c r="A58" s="35"/>
      <c r="B58" s="37" t="s">
        <v>19</v>
      </c>
      <c r="C58" s="37" t="s">
        <v>84</v>
      </c>
      <c r="D58" s="44" t="str">
        <f>IF(D56="","",D52+D54+D56)</f>
        <v/>
      </c>
      <c r="E58" s="45" t="str">
        <f t="shared" ref="E58:F58" si="5">IF(E56="","",E52+E54+E56)</f>
        <v/>
      </c>
      <c r="F58" s="44" t="str">
        <f t="shared" si="5"/>
        <v/>
      </c>
      <c r="G58" s="37"/>
      <c r="H58" s="37"/>
      <c r="I58" s="37"/>
      <c r="J58" s="37"/>
      <c r="K58" s="37"/>
      <c r="L58" s="37"/>
      <c r="M58" s="40"/>
    </row>
    <row r="59" spans="1:15" ht="15.75" thickBot="1" x14ac:dyDescent="0.3">
      <c r="A59" s="47"/>
      <c r="B59" s="48"/>
      <c r="C59" s="48"/>
      <c r="D59" s="63"/>
      <c r="E59" s="63"/>
      <c r="F59" s="63"/>
      <c r="G59" s="48"/>
      <c r="H59" s="48"/>
      <c r="I59" s="48"/>
      <c r="J59" s="48"/>
      <c r="K59" s="48"/>
      <c r="L59" s="48"/>
      <c r="M59" s="51"/>
    </row>
    <row r="60" spans="1:15" ht="15.75" thickBot="1" x14ac:dyDescent="0.3">
      <c r="D60" s="11"/>
      <c r="E60" s="11"/>
      <c r="F60" s="11"/>
    </row>
    <row r="61" spans="1:15" x14ac:dyDescent="0.25">
      <c r="A61" s="30"/>
      <c r="B61" s="31"/>
      <c r="C61" s="31"/>
      <c r="D61" s="64"/>
      <c r="E61" s="64"/>
      <c r="F61" s="64"/>
      <c r="G61" s="31"/>
      <c r="H61" s="31"/>
      <c r="I61" s="31"/>
      <c r="J61" s="31"/>
      <c r="K61" s="31"/>
      <c r="L61" s="31"/>
      <c r="M61" s="34"/>
    </row>
    <row r="62" spans="1:15" x14ac:dyDescent="0.25">
      <c r="A62" s="35"/>
      <c r="B62" s="36" t="s">
        <v>52</v>
      </c>
      <c r="C62" s="37"/>
      <c r="D62" s="38" t="s">
        <v>1</v>
      </c>
      <c r="E62" s="39" t="s">
        <v>32</v>
      </c>
      <c r="F62" s="38" t="s">
        <v>2</v>
      </c>
      <c r="G62" s="37"/>
      <c r="H62" s="37"/>
      <c r="I62" s="37"/>
      <c r="J62" s="37"/>
      <c r="K62" s="37"/>
      <c r="L62" s="37"/>
      <c r="M62" s="40"/>
    </row>
    <row r="63" spans="1:15" x14ac:dyDescent="0.25">
      <c r="A63" s="35"/>
      <c r="B63" s="37"/>
      <c r="C63" s="37"/>
      <c r="D63" s="38" t="s">
        <v>31</v>
      </c>
      <c r="E63" s="39" t="s">
        <v>31</v>
      </c>
      <c r="F63" s="38" t="s">
        <v>31</v>
      </c>
      <c r="G63" s="37"/>
      <c r="H63" s="37"/>
      <c r="I63" s="37"/>
      <c r="J63" s="37"/>
      <c r="K63" s="37"/>
      <c r="L63" s="37"/>
      <c r="M63" s="40"/>
    </row>
    <row r="64" spans="1:15" x14ac:dyDescent="0.25">
      <c r="A64" s="35"/>
      <c r="B64" s="37" t="s">
        <v>23</v>
      </c>
      <c r="C64" s="37" t="s">
        <v>85</v>
      </c>
      <c r="D64" s="44" t="str">
        <f>IF(D10&gt;0,D56+D54+D52/2,"")</f>
        <v/>
      </c>
      <c r="E64" s="45" t="str">
        <f>IF(E10&gt;0,E56+E54+E52/2,"")</f>
        <v/>
      </c>
      <c r="F64" s="44" t="str">
        <f>IF(F10&gt;0,F56+F54+F52/2,"")</f>
        <v/>
      </c>
      <c r="G64" s="37"/>
      <c r="H64" s="37"/>
      <c r="I64" s="37"/>
      <c r="J64" s="37"/>
      <c r="K64" s="37"/>
      <c r="L64" s="37"/>
      <c r="M64" s="40"/>
    </row>
    <row r="65" spans="1:13" x14ac:dyDescent="0.25">
      <c r="A65" s="35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40"/>
    </row>
    <row r="66" spans="1:13" x14ac:dyDescent="0.25">
      <c r="A66" s="35"/>
      <c r="B66" s="37" t="s">
        <v>24</v>
      </c>
      <c r="C66" s="37" t="s">
        <v>53</v>
      </c>
      <c r="D66" s="37"/>
      <c r="E66" s="56"/>
      <c r="F66" s="37" t="s">
        <v>54</v>
      </c>
      <c r="G66" s="37"/>
      <c r="H66" s="37"/>
      <c r="I66" s="37"/>
      <c r="J66" s="37"/>
      <c r="K66" s="37"/>
      <c r="L66" s="37"/>
      <c r="M66" s="40"/>
    </row>
    <row r="67" spans="1:13" x14ac:dyDescent="0.25">
      <c r="A67" s="35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40"/>
    </row>
    <row r="68" spans="1:13" x14ac:dyDescent="0.25">
      <c r="A68" s="35"/>
      <c r="B68" s="37" t="s">
        <v>25</v>
      </c>
      <c r="C68" s="37" t="s">
        <v>86</v>
      </c>
      <c r="D68" s="44" t="str">
        <f>IF(E66&gt;0,100*D64/E66,"")</f>
        <v/>
      </c>
      <c r="E68" s="45" t="str">
        <f>IF(E66&gt;0,100*E64/E66,"")</f>
        <v/>
      </c>
      <c r="F68" s="44" t="str">
        <f>IF(E66&gt;0,100*F64/E66,"")</f>
        <v/>
      </c>
      <c r="G68" s="37"/>
      <c r="H68" s="37"/>
      <c r="I68" s="37"/>
      <c r="J68" s="37"/>
      <c r="K68" s="37"/>
      <c r="L68" s="37"/>
      <c r="M68" s="40"/>
    </row>
    <row r="69" spans="1:13" ht="15.75" thickBot="1" x14ac:dyDescent="0.3">
      <c r="A69" s="47"/>
      <c r="B69" s="48"/>
      <c r="C69" s="48"/>
      <c r="D69" s="63"/>
      <c r="E69" s="65"/>
      <c r="F69" s="63"/>
      <c r="G69" s="48"/>
      <c r="H69" s="48"/>
      <c r="I69" s="48"/>
      <c r="J69" s="48"/>
      <c r="K69" s="48"/>
      <c r="L69" s="48"/>
      <c r="M69" s="51"/>
    </row>
    <row r="70" spans="1:13" ht="15.75" thickBot="1" x14ac:dyDescent="0.3">
      <c r="D70" s="11"/>
      <c r="E70" s="11"/>
      <c r="F70" s="11"/>
    </row>
    <row r="71" spans="1:13" x14ac:dyDescent="0.25">
      <c r="A71" s="30"/>
      <c r="B71" s="31"/>
      <c r="C71" s="31"/>
      <c r="D71" s="64"/>
      <c r="E71" s="64"/>
      <c r="F71" s="64"/>
      <c r="G71" s="31"/>
      <c r="H71" s="31"/>
      <c r="I71" s="31"/>
      <c r="J71" s="31"/>
      <c r="K71" s="31"/>
      <c r="L71" s="31"/>
      <c r="M71" s="34"/>
    </row>
    <row r="72" spans="1:13" x14ac:dyDescent="0.25">
      <c r="A72" s="35"/>
      <c r="B72" s="36" t="s">
        <v>55</v>
      </c>
      <c r="C72" s="37"/>
      <c r="D72" s="66"/>
      <c r="E72" s="66"/>
      <c r="F72" s="66"/>
      <c r="G72" s="37"/>
      <c r="H72" s="37"/>
      <c r="I72" s="37"/>
      <c r="J72" s="37"/>
      <c r="K72" s="37"/>
      <c r="L72" s="37"/>
      <c r="M72" s="40"/>
    </row>
    <row r="73" spans="1:13" x14ac:dyDescent="0.25">
      <c r="A73" s="35"/>
      <c r="B73" s="37"/>
      <c r="C73" s="37"/>
      <c r="D73" s="66"/>
      <c r="E73" s="66"/>
      <c r="F73" s="66"/>
      <c r="G73" s="37"/>
      <c r="H73" s="37"/>
      <c r="I73" s="37"/>
      <c r="J73" s="37"/>
      <c r="K73" s="37"/>
      <c r="L73" s="37"/>
      <c r="M73" s="40"/>
    </row>
    <row r="74" spans="1:13" x14ac:dyDescent="0.25">
      <c r="A74" s="35"/>
      <c r="B74" s="37" t="s">
        <v>26</v>
      </c>
      <c r="C74" s="37" t="s">
        <v>56</v>
      </c>
      <c r="D74" s="66"/>
      <c r="E74" s="69"/>
      <c r="F74" s="66"/>
      <c r="G74" s="37"/>
      <c r="H74" s="37"/>
      <c r="I74" s="37"/>
      <c r="J74" s="37"/>
      <c r="K74" s="37"/>
      <c r="L74" s="37"/>
      <c r="M74" s="40"/>
    </row>
    <row r="75" spans="1:13" x14ac:dyDescent="0.25">
      <c r="A75" s="35"/>
      <c r="B75" s="37"/>
      <c r="C75" s="37"/>
      <c r="D75" s="66"/>
      <c r="E75" s="66"/>
      <c r="F75" s="66"/>
      <c r="G75" s="37"/>
      <c r="H75" s="37"/>
      <c r="I75" s="37"/>
      <c r="J75" s="37"/>
      <c r="K75" s="37"/>
      <c r="L75" s="37"/>
      <c r="M75" s="40"/>
    </row>
    <row r="76" spans="1:13" x14ac:dyDescent="0.25">
      <c r="A76" s="35"/>
      <c r="B76" s="37" t="s">
        <v>27</v>
      </c>
      <c r="C76" s="37" t="s">
        <v>57</v>
      </c>
      <c r="D76" s="66"/>
      <c r="E76" s="45" t="str">
        <f>IF(E78&gt;0,E74/E78*100,"")</f>
        <v/>
      </c>
      <c r="F76" s="66"/>
      <c r="G76" s="37"/>
      <c r="H76" s="37"/>
      <c r="I76" s="37"/>
      <c r="J76" s="37"/>
      <c r="K76" s="37"/>
      <c r="L76" s="37"/>
      <c r="M76" s="40"/>
    </row>
    <row r="77" spans="1:13" x14ac:dyDescent="0.25">
      <c r="A77" s="35"/>
      <c r="B77" s="37"/>
      <c r="C77" s="37"/>
      <c r="D77" s="66"/>
      <c r="E77" s="66"/>
      <c r="F77" s="66"/>
      <c r="G77" s="37"/>
      <c r="H77" s="37"/>
      <c r="I77" s="37"/>
      <c r="J77" s="37"/>
      <c r="K77" s="37"/>
      <c r="L77" s="37"/>
      <c r="M77" s="40"/>
    </row>
    <row r="78" spans="1:13" x14ac:dyDescent="0.25">
      <c r="A78" s="35"/>
      <c r="B78" s="37" t="s">
        <v>28</v>
      </c>
      <c r="C78" s="37" t="s">
        <v>58</v>
      </c>
      <c r="D78" s="67"/>
      <c r="E78" s="69"/>
      <c r="F78" s="67"/>
      <c r="G78" s="37"/>
      <c r="H78" s="37"/>
      <c r="I78" s="37"/>
      <c r="J78" s="37"/>
      <c r="K78" s="37"/>
      <c r="L78" s="37"/>
      <c r="M78" s="40"/>
    </row>
    <row r="79" spans="1:13" ht="15.75" thickBot="1" x14ac:dyDescent="0.3">
      <c r="A79" s="47"/>
      <c r="B79" s="48"/>
      <c r="C79" s="48"/>
      <c r="D79" s="68"/>
      <c r="E79" s="68"/>
      <c r="F79" s="68"/>
      <c r="G79" s="48"/>
      <c r="H79" s="48"/>
      <c r="I79" s="48"/>
      <c r="J79" s="48"/>
      <c r="K79" s="48"/>
      <c r="L79" s="48"/>
      <c r="M79" s="51"/>
    </row>
    <row r="80" spans="1:13" x14ac:dyDescent="0.25">
      <c r="D80" s="12"/>
      <c r="E80" s="12"/>
      <c r="F80" s="12"/>
    </row>
    <row r="81" spans="2:6" x14ac:dyDescent="0.25">
      <c r="D81" s="12"/>
      <c r="E81" s="12"/>
      <c r="F81" s="12"/>
    </row>
    <row r="82" spans="2:6" x14ac:dyDescent="0.25">
      <c r="B82" s="13" t="s">
        <v>59</v>
      </c>
      <c r="D82" s="12"/>
      <c r="E82" s="12"/>
      <c r="F82" s="12"/>
    </row>
    <row r="83" spans="2:6" x14ac:dyDescent="0.25">
      <c r="D83" s="12"/>
      <c r="E83" s="12"/>
      <c r="F83" s="12"/>
    </row>
    <row r="84" spans="2:6" x14ac:dyDescent="0.25">
      <c r="B84" s="71"/>
      <c r="C84" s="14" t="s">
        <v>60</v>
      </c>
      <c r="D84" s="2"/>
      <c r="E84" s="2"/>
      <c r="F84" s="2"/>
    </row>
    <row r="85" spans="2:6" x14ac:dyDescent="0.25">
      <c r="B85" s="70"/>
      <c r="C85" s="14" t="s">
        <v>61</v>
      </c>
      <c r="D85" s="2"/>
      <c r="E85" s="2"/>
      <c r="F85" s="2"/>
    </row>
    <row r="86" spans="2:6" x14ac:dyDescent="0.25">
      <c r="D86" s="12"/>
      <c r="E86" s="12"/>
      <c r="F86" s="12"/>
    </row>
    <row r="87" spans="2:6" x14ac:dyDescent="0.25">
      <c r="B87" s="2" t="s">
        <v>20</v>
      </c>
      <c r="C87" s="2" t="s">
        <v>118</v>
      </c>
      <c r="D87" s="11"/>
      <c r="E87" s="11"/>
      <c r="F87" s="11"/>
    </row>
    <row r="88" spans="2:6" x14ac:dyDescent="0.25">
      <c r="B88" s="2" t="s">
        <v>21</v>
      </c>
      <c r="C88" s="2" t="s">
        <v>63</v>
      </c>
      <c r="D88" s="11"/>
      <c r="E88" s="11"/>
      <c r="F88" s="11"/>
    </row>
    <row r="89" spans="2:6" x14ac:dyDescent="0.25">
      <c r="C89" s="16" t="s">
        <v>64</v>
      </c>
      <c r="D89" s="11"/>
      <c r="E89" s="11"/>
      <c r="F89" s="11"/>
    </row>
    <row r="90" spans="2:6" x14ac:dyDescent="0.25">
      <c r="C90" s="16" t="s">
        <v>65</v>
      </c>
      <c r="D90" s="11"/>
      <c r="E90" s="11"/>
      <c r="F90" s="11"/>
    </row>
    <row r="91" spans="2:6" x14ac:dyDescent="0.25">
      <c r="B91" s="16" t="s">
        <v>4</v>
      </c>
      <c r="C91" s="16" t="s">
        <v>66</v>
      </c>
      <c r="D91" s="2"/>
      <c r="E91" s="2"/>
      <c r="F91" s="2"/>
    </row>
    <row r="92" spans="2:6" x14ac:dyDescent="0.25">
      <c r="B92" s="16" t="s">
        <v>5</v>
      </c>
      <c r="C92" s="16" t="s">
        <v>67</v>
      </c>
    </row>
    <row r="93" spans="2:6" x14ac:dyDescent="0.25">
      <c r="B93" s="16" t="s">
        <v>6</v>
      </c>
      <c r="C93" s="16" t="s">
        <v>68</v>
      </c>
    </row>
    <row r="94" spans="2:6" x14ac:dyDescent="0.25">
      <c r="B94" s="16" t="s">
        <v>7</v>
      </c>
      <c r="C94" s="16" t="s">
        <v>69</v>
      </c>
      <c r="D94" s="16"/>
      <c r="E94" s="2"/>
      <c r="F94" s="2"/>
    </row>
    <row r="95" spans="2:6" x14ac:dyDescent="0.25">
      <c r="B95" s="16"/>
      <c r="C95" s="16" t="s">
        <v>72</v>
      </c>
      <c r="D95" s="16"/>
      <c r="E95" s="2"/>
      <c r="F95" s="2"/>
    </row>
    <row r="96" spans="2:6" x14ac:dyDescent="0.25">
      <c r="B96" s="16" t="s">
        <v>8</v>
      </c>
      <c r="C96" s="16" t="s">
        <v>70</v>
      </c>
      <c r="D96" s="16"/>
      <c r="E96" s="2"/>
      <c r="F96" s="2"/>
    </row>
    <row r="97" spans="2:6" x14ac:dyDescent="0.25">
      <c r="B97" s="16"/>
      <c r="C97" s="16" t="s">
        <v>71</v>
      </c>
      <c r="D97" s="16"/>
      <c r="E97" s="2"/>
      <c r="F97" s="2"/>
    </row>
    <row r="98" spans="2:6" x14ac:dyDescent="0.25">
      <c r="B98" s="16" t="s">
        <v>9</v>
      </c>
      <c r="C98" s="16" t="s">
        <v>73</v>
      </c>
      <c r="D98" s="16"/>
      <c r="E98" s="2"/>
      <c r="F98" s="2"/>
    </row>
    <row r="99" spans="2:6" x14ac:dyDescent="0.25">
      <c r="B99" s="16"/>
      <c r="C99" s="16" t="s">
        <v>71</v>
      </c>
      <c r="D99" s="16"/>
      <c r="E99" s="2"/>
      <c r="F99" s="2"/>
    </row>
    <row r="100" spans="2:6" x14ac:dyDescent="0.25">
      <c r="B100" s="16" t="s">
        <v>10</v>
      </c>
      <c r="C100" s="16" t="s">
        <v>88</v>
      </c>
      <c r="D100" s="16"/>
      <c r="E100" s="2"/>
      <c r="F100" s="2"/>
    </row>
    <row r="101" spans="2:6" x14ac:dyDescent="0.25">
      <c r="B101" s="16"/>
      <c r="C101" s="16" t="s">
        <v>89</v>
      </c>
      <c r="D101" s="16"/>
      <c r="E101" s="2"/>
      <c r="F101" s="2"/>
    </row>
    <row r="102" spans="2:6" x14ac:dyDescent="0.25">
      <c r="B102" s="16" t="s">
        <v>11</v>
      </c>
      <c r="C102" s="16" t="s">
        <v>90</v>
      </c>
      <c r="D102" s="16"/>
      <c r="E102" s="2"/>
      <c r="F102" s="2"/>
    </row>
    <row r="103" spans="2:6" x14ac:dyDescent="0.25">
      <c r="B103" s="16"/>
      <c r="C103" s="16" t="s">
        <v>89</v>
      </c>
      <c r="D103" s="16"/>
      <c r="E103" s="2"/>
      <c r="F103" s="2"/>
    </row>
    <row r="104" spans="2:6" x14ac:dyDescent="0.25">
      <c r="B104" s="16" t="s">
        <v>12</v>
      </c>
      <c r="C104" s="16" t="s">
        <v>91</v>
      </c>
      <c r="D104" s="16"/>
      <c r="E104" s="2"/>
      <c r="F104" s="2"/>
    </row>
    <row r="105" spans="2:6" x14ac:dyDescent="0.25">
      <c r="B105" s="16"/>
      <c r="C105" s="16" t="s">
        <v>89</v>
      </c>
      <c r="D105" s="16"/>
      <c r="E105" s="2"/>
      <c r="F105" s="2"/>
    </row>
    <row r="106" spans="2:6" x14ac:dyDescent="0.25">
      <c r="B106" s="16" t="s">
        <v>13</v>
      </c>
      <c r="C106" s="16" t="s">
        <v>93</v>
      </c>
      <c r="D106" s="16"/>
      <c r="E106" s="2"/>
      <c r="F106" s="2"/>
    </row>
    <row r="107" spans="2:6" x14ac:dyDescent="0.25">
      <c r="B107" s="16"/>
      <c r="C107" s="16" t="s">
        <v>92</v>
      </c>
      <c r="D107" s="16"/>
      <c r="E107" s="2"/>
      <c r="F107" s="2"/>
    </row>
    <row r="108" spans="2:6" x14ac:dyDescent="0.25">
      <c r="B108" s="16" t="s">
        <v>14</v>
      </c>
      <c r="C108" s="16" t="s">
        <v>119</v>
      </c>
      <c r="D108" s="16"/>
      <c r="E108" s="2"/>
      <c r="F108" s="2"/>
    </row>
    <row r="109" spans="2:6" x14ac:dyDescent="0.25">
      <c r="B109" s="16"/>
      <c r="C109" s="16" t="s">
        <v>95</v>
      </c>
      <c r="D109" s="16"/>
      <c r="E109" s="2"/>
      <c r="F109" s="2"/>
    </row>
    <row r="110" spans="2:6" x14ac:dyDescent="0.25">
      <c r="B110" s="16" t="s">
        <v>15</v>
      </c>
      <c r="C110" s="16" t="s">
        <v>120</v>
      </c>
      <c r="D110" s="16"/>
      <c r="E110" s="2"/>
      <c r="F110" s="2"/>
    </row>
    <row r="111" spans="2:6" x14ac:dyDescent="0.25">
      <c r="B111" s="16"/>
      <c r="C111" s="16" t="s">
        <v>121</v>
      </c>
      <c r="D111" s="16"/>
      <c r="E111" s="2"/>
      <c r="F111" s="2"/>
    </row>
    <row r="112" spans="2:6" x14ac:dyDescent="0.25">
      <c r="B112" s="16" t="s">
        <v>16</v>
      </c>
      <c r="C112" s="16" t="s">
        <v>98</v>
      </c>
      <c r="D112" s="16"/>
      <c r="E112" s="2"/>
      <c r="F112" s="2"/>
    </row>
    <row r="113" spans="2:6" x14ac:dyDescent="0.25">
      <c r="B113" s="16" t="s">
        <v>17</v>
      </c>
      <c r="C113" s="16" t="s">
        <v>100</v>
      </c>
      <c r="D113" s="16"/>
      <c r="E113" s="2"/>
      <c r="F113" s="2"/>
    </row>
    <row r="114" spans="2:6" x14ac:dyDescent="0.25">
      <c r="B114" s="16" t="s">
        <v>18</v>
      </c>
      <c r="C114" s="16" t="s">
        <v>99</v>
      </c>
      <c r="D114" s="16"/>
      <c r="E114" s="2"/>
      <c r="F114" s="2"/>
    </row>
    <row r="115" spans="2:6" x14ac:dyDescent="0.25">
      <c r="B115" s="16" t="s">
        <v>19</v>
      </c>
      <c r="C115" s="16" t="s">
        <v>101</v>
      </c>
      <c r="D115" s="16"/>
      <c r="E115" s="2"/>
      <c r="F115" s="2"/>
    </row>
    <row r="116" spans="2:6" x14ac:dyDescent="0.25">
      <c r="B116" s="16" t="s">
        <v>23</v>
      </c>
      <c r="C116" s="16" t="s">
        <v>102</v>
      </c>
      <c r="D116" s="16"/>
      <c r="E116" s="2"/>
      <c r="F116" s="2"/>
    </row>
    <row r="117" spans="2:6" x14ac:dyDescent="0.25">
      <c r="B117" s="16" t="s">
        <v>24</v>
      </c>
      <c r="C117" s="16" t="s">
        <v>103</v>
      </c>
      <c r="D117" s="16"/>
      <c r="E117" s="2"/>
      <c r="F117" s="2"/>
    </row>
    <row r="118" spans="2:6" x14ac:dyDescent="0.25">
      <c r="B118" s="16" t="s">
        <v>25</v>
      </c>
      <c r="C118" s="16" t="s">
        <v>104</v>
      </c>
      <c r="D118" s="16"/>
      <c r="E118" s="2"/>
      <c r="F118" s="2"/>
    </row>
    <row r="119" spans="2:6" x14ac:dyDescent="0.25">
      <c r="B119" s="16" t="s">
        <v>26</v>
      </c>
      <c r="C119" s="16" t="s">
        <v>105</v>
      </c>
      <c r="D119" s="16"/>
      <c r="E119" s="2"/>
      <c r="F119" s="2"/>
    </row>
    <row r="120" spans="2:6" x14ac:dyDescent="0.25">
      <c r="C120" s="16" t="s">
        <v>106</v>
      </c>
      <c r="D120" s="16"/>
      <c r="E120" s="2"/>
      <c r="F120" s="2"/>
    </row>
    <row r="121" spans="2:6" x14ac:dyDescent="0.25">
      <c r="B121" s="16" t="s">
        <v>27</v>
      </c>
      <c r="C121" s="16" t="s">
        <v>108</v>
      </c>
      <c r="D121" s="16"/>
      <c r="E121" s="2"/>
      <c r="F121" s="2"/>
    </row>
    <row r="122" spans="2:6" x14ac:dyDescent="0.25">
      <c r="C122" s="16" t="s">
        <v>109</v>
      </c>
      <c r="D122" s="16"/>
      <c r="E122" s="2"/>
      <c r="F122" s="2"/>
    </row>
    <row r="123" spans="2:6" x14ac:dyDescent="0.25">
      <c r="B123" s="16" t="s">
        <v>28</v>
      </c>
      <c r="C123" s="16" t="s">
        <v>107</v>
      </c>
      <c r="D123" s="16"/>
      <c r="E123" s="2"/>
      <c r="F123" s="2"/>
    </row>
    <row r="124" spans="2:6" x14ac:dyDescent="0.25">
      <c r="B124" s="16"/>
      <c r="C124" s="16"/>
      <c r="D124" s="16"/>
      <c r="E124" s="2"/>
      <c r="F124" s="2"/>
    </row>
    <row r="125" spans="2:6" x14ac:dyDescent="0.25">
      <c r="B125" s="16"/>
      <c r="C125" s="16"/>
      <c r="D125" s="16"/>
      <c r="E125" s="2"/>
      <c r="F125" s="2"/>
    </row>
    <row r="126" spans="2:6" x14ac:dyDescent="0.25">
      <c r="B126" s="17" t="s">
        <v>110</v>
      </c>
      <c r="D126" s="2"/>
      <c r="E126" s="2"/>
      <c r="F126" s="2"/>
    </row>
    <row r="127" spans="2:6" x14ac:dyDescent="0.25">
      <c r="B127" s="2" t="s">
        <v>111</v>
      </c>
      <c r="D127" s="2"/>
      <c r="E127" s="2"/>
      <c r="F127" s="2"/>
    </row>
    <row r="128" spans="2:6" x14ac:dyDescent="0.25">
      <c r="B128" s="2" t="s">
        <v>112</v>
      </c>
      <c r="D128" s="2"/>
      <c r="E128" s="2"/>
      <c r="F128" s="2"/>
    </row>
    <row r="129" spans="2:6" x14ac:dyDescent="0.25">
      <c r="B129" s="2" t="s">
        <v>113</v>
      </c>
      <c r="D129" s="2"/>
      <c r="E129" s="2"/>
      <c r="F129" s="2"/>
    </row>
    <row r="130" spans="2:6" x14ac:dyDescent="0.25">
      <c r="B130" s="2" t="s">
        <v>114</v>
      </c>
      <c r="D130" s="2"/>
      <c r="E130" s="2"/>
      <c r="F130" s="2"/>
    </row>
    <row r="131" spans="2:6" x14ac:dyDescent="0.25">
      <c r="B131" s="2" t="s">
        <v>122</v>
      </c>
      <c r="D131" s="2"/>
      <c r="E131" s="2"/>
      <c r="F131" s="2"/>
    </row>
    <row r="132" spans="2:6" x14ac:dyDescent="0.25">
      <c r="B132" s="2" t="s">
        <v>123</v>
      </c>
      <c r="D132" s="2"/>
      <c r="E132" s="2"/>
      <c r="F132" s="2"/>
    </row>
    <row r="133" spans="2:6" x14ac:dyDescent="0.25">
      <c r="B133" s="2" t="s">
        <v>124</v>
      </c>
      <c r="D133" s="2"/>
      <c r="E133" s="2"/>
      <c r="F133" s="2"/>
    </row>
    <row r="134" spans="2:6" x14ac:dyDescent="0.25">
      <c r="B134" s="2" t="s">
        <v>125</v>
      </c>
      <c r="D134" s="2"/>
      <c r="E134" s="2"/>
      <c r="F134" s="2"/>
    </row>
    <row r="135" spans="2:6" x14ac:dyDescent="0.25">
      <c r="D135" s="2"/>
      <c r="E135" s="2"/>
      <c r="F135" s="2"/>
    </row>
    <row r="137" spans="2:6" x14ac:dyDescent="0.25">
      <c r="C137" s="18"/>
    </row>
  </sheetData>
  <mergeCells count="1">
    <mergeCell ref="B3:C3"/>
  </mergeCells>
  <pageMargins left="0.59055118110236227" right="0.19685039370078741" top="0.59055118110236227" bottom="0.39370078740157483" header="0.31496062992125984" footer="0.31496062992125984"/>
  <pageSetup paperSize="9" scale="54" orientation="portrait" r:id="rId1"/>
  <rowBreaks count="1" manualBreakCount="1">
    <brk id="79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37"/>
  <sheetViews>
    <sheetView showGridLines="0" zoomScaleNormal="100" workbookViewId="0">
      <selection activeCell="B3" sqref="B3:C3"/>
    </sheetView>
  </sheetViews>
  <sheetFormatPr defaultColWidth="9.140625" defaultRowHeight="15" x14ac:dyDescent="0.25"/>
  <cols>
    <col min="1" max="1" width="2.7109375" style="2" customWidth="1"/>
    <col min="2" max="2" width="4.7109375" style="2" customWidth="1"/>
    <col min="3" max="3" width="59.7109375" style="2" customWidth="1"/>
    <col min="4" max="5" width="9" style="28" customWidth="1"/>
    <col min="6" max="6" width="8.85546875" style="28" customWidth="1"/>
    <col min="7" max="7" width="30.7109375" style="2" customWidth="1"/>
    <col min="8" max="12" width="9" style="2" customWidth="1"/>
    <col min="13" max="13" width="2.7109375" style="2" customWidth="1"/>
    <col min="14" max="16384" width="9.140625" style="2"/>
  </cols>
  <sheetData>
    <row r="2" spans="1:15" x14ac:dyDescent="0.25">
      <c r="B2" s="1" t="s">
        <v>117</v>
      </c>
    </row>
    <row r="3" spans="1:15" x14ac:dyDescent="0.25">
      <c r="B3" s="217"/>
      <c r="C3" s="218"/>
    </row>
    <row r="5" spans="1:15" x14ac:dyDescent="0.25">
      <c r="B5" s="2" t="s">
        <v>0</v>
      </c>
      <c r="C5" s="2" t="s">
        <v>30</v>
      </c>
      <c r="D5" s="2"/>
      <c r="E5" s="4"/>
    </row>
    <row r="6" spans="1:15" ht="15.95" thickBot="1" x14ac:dyDescent="0.3">
      <c r="D6" s="2"/>
      <c r="E6" s="5"/>
    </row>
    <row r="7" spans="1:15" x14ac:dyDescent="0.25">
      <c r="A7" s="30"/>
      <c r="B7" s="31"/>
      <c r="C7" s="31"/>
      <c r="D7" s="31"/>
      <c r="E7" s="32"/>
      <c r="F7" s="33"/>
      <c r="G7" s="31"/>
      <c r="H7" s="31"/>
      <c r="I7" s="31"/>
      <c r="J7" s="31"/>
      <c r="K7" s="31"/>
      <c r="L7" s="31"/>
      <c r="M7" s="34"/>
    </row>
    <row r="8" spans="1:15" x14ac:dyDescent="0.25">
      <c r="A8" s="35"/>
      <c r="B8" s="36" t="s">
        <v>33</v>
      </c>
      <c r="C8" s="37"/>
      <c r="D8" s="38" t="s">
        <v>1</v>
      </c>
      <c r="E8" s="39" t="s">
        <v>32</v>
      </c>
      <c r="F8" s="38" t="s">
        <v>2</v>
      </c>
      <c r="G8" s="37"/>
      <c r="H8" s="38" t="s">
        <v>1</v>
      </c>
      <c r="I8" s="39" t="s">
        <v>32</v>
      </c>
      <c r="J8" s="38" t="s">
        <v>2</v>
      </c>
      <c r="K8" s="37"/>
      <c r="L8" s="37"/>
      <c r="M8" s="40"/>
    </row>
    <row r="9" spans="1:15" x14ac:dyDescent="0.25">
      <c r="A9" s="35"/>
      <c r="B9" s="37"/>
      <c r="C9" s="37"/>
      <c r="D9" s="38" t="s">
        <v>31</v>
      </c>
      <c r="E9" s="39" t="s">
        <v>31</v>
      </c>
      <c r="F9" s="38" t="s">
        <v>31</v>
      </c>
      <c r="G9" s="37"/>
      <c r="H9" s="38" t="s">
        <v>31</v>
      </c>
      <c r="I9" s="39" t="s">
        <v>31</v>
      </c>
      <c r="J9" s="38" t="s">
        <v>31</v>
      </c>
      <c r="K9" s="37"/>
      <c r="L9" s="37"/>
      <c r="M9" s="40"/>
    </row>
    <row r="10" spans="1:15" x14ac:dyDescent="0.25">
      <c r="A10" s="35"/>
      <c r="B10" s="37" t="s">
        <v>3</v>
      </c>
      <c r="C10" s="37" t="s">
        <v>87</v>
      </c>
      <c r="D10" s="57"/>
      <c r="E10" s="58"/>
      <c r="F10" s="57"/>
      <c r="G10" s="41" t="s">
        <v>116</v>
      </c>
      <c r="H10" s="42" t="str">
        <f>IF(D10&gt;0,D10/E5*1000,"")</f>
        <v/>
      </c>
      <c r="I10" s="43" t="str">
        <f>IF(E10&gt;0,E10/E5*1000,"")</f>
        <v/>
      </c>
      <c r="J10" s="42" t="str">
        <f>IF(F10&gt;0,F10/E5*1000,"")</f>
        <v/>
      </c>
      <c r="K10" s="37"/>
      <c r="L10" s="37"/>
      <c r="M10" s="40"/>
    </row>
    <row r="11" spans="1:15" x14ac:dyDescent="0.25">
      <c r="A11" s="35"/>
      <c r="B11" s="37"/>
      <c r="C11" s="37"/>
      <c r="D11" s="38"/>
      <c r="E11" s="38"/>
      <c r="F11" s="38"/>
      <c r="G11" s="37"/>
      <c r="H11" s="37"/>
      <c r="I11" s="37"/>
      <c r="J11" s="37"/>
      <c r="K11" s="37"/>
      <c r="L11" s="37"/>
      <c r="M11" s="40"/>
      <c r="O11" s="7"/>
    </row>
    <row r="12" spans="1:15" x14ac:dyDescent="0.25">
      <c r="A12" s="35"/>
      <c r="B12" s="37" t="s">
        <v>4</v>
      </c>
      <c r="C12" s="37" t="s">
        <v>34</v>
      </c>
      <c r="D12" s="38"/>
      <c r="E12" s="59"/>
      <c r="F12" s="38"/>
      <c r="G12" s="37"/>
      <c r="H12" s="38"/>
      <c r="I12" s="39"/>
      <c r="J12" s="38"/>
      <c r="K12" s="37"/>
      <c r="L12" s="37"/>
      <c r="M12" s="40"/>
    </row>
    <row r="13" spans="1:15" x14ac:dyDescent="0.25">
      <c r="A13" s="35"/>
      <c r="B13" s="37"/>
      <c r="C13" s="37"/>
      <c r="D13" s="38"/>
      <c r="E13" s="38"/>
      <c r="F13" s="38"/>
      <c r="G13" s="37"/>
      <c r="H13" s="38"/>
      <c r="I13" s="39"/>
      <c r="J13" s="38"/>
      <c r="K13" s="37"/>
      <c r="L13" s="37"/>
      <c r="M13" s="40"/>
    </row>
    <row r="14" spans="1:15" x14ac:dyDescent="0.25">
      <c r="A14" s="35"/>
      <c r="B14" s="37" t="s">
        <v>5</v>
      </c>
      <c r="C14" s="37" t="s">
        <v>43</v>
      </c>
      <c r="D14" s="38"/>
      <c r="E14" s="60"/>
      <c r="F14" s="38"/>
      <c r="G14" s="206"/>
      <c r="H14" s="66"/>
      <c r="I14" s="205"/>
      <c r="J14" s="66"/>
      <c r="K14" s="37"/>
      <c r="L14" s="37"/>
      <c r="M14" s="40"/>
    </row>
    <row r="15" spans="1:15" x14ac:dyDescent="0.25">
      <c r="A15" s="35"/>
      <c r="B15" s="37"/>
      <c r="C15" s="37"/>
      <c r="D15" s="38"/>
      <c r="E15" s="46"/>
      <c r="F15" s="38"/>
      <c r="G15" s="37"/>
      <c r="H15" s="37"/>
      <c r="I15" s="37"/>
      <c r="J15" s="37"/>
      <c r="K15" s="37"/>
      <c r="L15" s="37"/>
      <c r="M15" s="40"/>
    </row>
    <row r="16" spans="1:15" x14ac:dyDescent="0.25">
      <c r="A16" s="35"/>
      <c r="B16" s="37" t="s">
        <v>6</v>
      </c>
      <c r="C16" s="37" t="s">
        <v>44</v>
      </c>
      <c r="D16" s="38"/>
      <c r="E16" s="60"/>
      <c r="F16" s="38"/>
      <c r="G16" s="37"/>
      <c r="H16" s="37"/>
      <c r="I16" s="37"/>
      <c r="J16" s="37"/>
      <c r="K16" s="37"/>
      <c r="L16" s="37"/>
      <c r="M16" s="40"/>
    </row>
    <row r="17" spans="1:13" ht="15.95" thickBot="1" x14ac:dyDescent="0.3">
      <c r="A17" s="47"/>
      <c r="B17" s="48"/>
      <c r="C17" s="48"/>
      <c r="D17" s="49"/>
      <c r="E17" s="50"/>
      <c r="F17" s="49"/>
      <c r="G17" s="48"/>
      <c r="H17" s="48"/>
      <c r="I17" s="48"/>
      <c r="J17" s="48"/>
      <c r="K17" s="48"/>
      <c r="L17" s="48"/>
      <c r="M17" s="51"/>
    </row>
    <row r="18" spans="1:13" ht="15.95" thickBot="1" x14ac:dyDescent="0.3">
      <c r="E18" s="8"/>
    </row>
    <row r="19" spans="1:13" x14ac:dyDescent="0.25">
      <c r="A19" s="30"/>
      <c r="B19" s="31"/>
      <c r="C19" s="31"/>
      <c r="D19" s="33"/>
      <c r="E19" s="52"/>
      <c r="F19" s="33"/>
      <c r="G19" s="31"/>
      <c r="H19" s="31"/>
      <c r="I19" s="31"/>
      <c r="J19" s="31"/>
      <c r="K19" s="31"/>
      <c r="L19" s="31"/>
      <c r="M19" s="34"/>
    </row>
    <row r="20" spans="1:13" x14ac:dyDescent="0.25">
      <c r="A20" s="35"/>
      <c r="B20" s="36" t="s">
        <v>35</v>
      </c>
      <c r="C20" s="37"/>
      <c r="D20" s="38"/>
      <c r="E20" s="46"/>
      <c r="F20" s="38"/>
      <c r="G20" s="37"/>
      <c r="H20" s="37"/>
      <c r="I20" s="37"/>
      <c r="J20" s="38" t="s">
        <v>1</v>
      </c>
      <c r="K20" s="39" t="s">
        <v>32</v>
      </c>
      <c r="L20" s="38" t="s">
        <v>2</v>
      </c>
      <c r="M20" s="40"/>
    </row>
    <row r="21" spans="1:13" x14ac:dyDescent="0.25">
      <c r="A21" s="35"/>
      <c r="B21" s="37"/>
      <c r="C21" s="37"/>
      <c r="D21" s="38"/>
      <c r="E21" s="38"/>
      <c r="F21" s="38"/>
      <c r="G21" s="37"/>
      <c r="H21" s="37"/>
      <c r="I21" s="37"/>
      <c r="J21" s="38" t="s">
        <v>31</v>
      </c>
      <c r="K21" s="39" t="s">
        <v>31</v>
      </c>
      <c r="L21" s="38" t="s">
        <v>31</v>
      </c>
      <c r="M21" s="40"/>
    </row>
    <row r="22" spans="1:13" x14ac:dyDescent="0.25">
      <c r="A22" s="35"/>
      <c r="B22" s="37" t="s">
        <v>7</v>
      </c>
      <c r="C22" s="37" t="s">
        <v>36</v>
      </c>
      <c r="D22" s="38"/>
      <c r="E22" s="60"/>
      <c r="F22" s="38"/>
      <c r="G22" s="37" t="s">
        <v>74</v>
      </c>
      <c r="H22" s="37"/>
      <c r="I22" s="37"/>
      <c r="J22" s="44" t="str">
        <f>IF(D10&gt;0,D10*$E22*0.01,"")</f>
        <v/>
      </c>
      <c r="K22" s="45" t="str">
        <f>IF(E10&gt;0,E10*$E22*0.01,"")</f>
        <v/>
      </c>
      <c r="L22" s="44" t="str">
        <f>IF(F10&gt;0,F10*$E22*0.01,"")</f>
        <v/>
      </c>
      <c r="M22" s="40"/>
    </row>
    <row r="23" spans="1:13" x14ac:dyDescent="0.25">
      <c r="A23" s="35"/>
      <c r="B23" s="37"/>
      <c r="C23" s="37"/>
      <c r="D23" s="38"/>
      <c r="E23" s="38"/>
      <c r="F23" s="38"/>
      <c r="G23" s="37"/>
      <c r="H23" s="53"/>
      <c r="I23" s="37"/>
      <c r="J23" s="202"/>
      <c r="K23" s="203"/>
      <c r="L23" s="202"/>
      <c r="M23" s="40"/>
    </row>
    <row r="24" spans="1:13" x14ac:dyDescent="0.25">
      <c r="A24" s="35"/>
      <c r="B24" s="37" t="s">
        <v>8</v>
      </c>
      <c r="C24" s="37" t="s">
        <v>37</v>
      </c>
      <c r="D24" s="204"/>
      <c r="E24" s="60"/>
      <c r="F24" s="204"/>
      <c r="G24" s="37" t="s">
        <v>75</v>
      </c>
      <c r="H24" s="37"/>
      <c r="I24" s="37"/>
      <c r="J24" s="44" t="str">
        <f>IF(D10&gt;0,(D32+D34)*$E$24/100,"")</f>
        <v/>
      </c>
      <c r="K24" s="45" t="str">
        <f t="shared" ref="K24:L24" si="0">IF(E10&gt;0,(E32+E34)*$E$24/100,"")</f>
        <v/>
      </c>
      <c r="L24" s="44" t="str">
        <f t="shared" si="0"/>
        <v/>
      </c>
      <c r="M24" s="40"/>
    </row>
    <row r="25" spans="1:13" x14ac:dyDescent="0.25">
      <c r="A25" s="35"/>
      <c r="B25" s="37"/>
      <c r="C25" s="37"/>
      <c r="D25" s="38"/>
      <c r="E25" s="38"/>
      <c r="F25" s="38"/>
      <c r="G25" s="37"/>
      <c r="H25" s="37"/>
      <c r="I25" s="37"/>
      <c r="J25" s="202"/>
      <c r="K25" s="203"/>
      <c r="L25" s="202"/>
      <c r="M25" s="40"/>
    </row>
    <row r="26" spans="1:13" x14ac:dyDescent="0.25">
      <c r="A26" s="35"/>
      <c r="B26" s="37" t="s">
        <v>9</v>
      </c>
      <c r="C26" s="37" t="s">
        <v>38</v>
      </c>
      <c r="D26" s="38"/>
      <c r="E26" s="60"/>
      <c r="F26" s="38"/>
      <c r="G26" s="37" t="s">
        <v>76</v>
      </c>
      <c r="H26" s="37"/>
      <c r="I26" s="37"/>
      <c r="J26" s="44" t="str">
        <f>IF(D10&gt;0,D36*$E26/100,"")</f>
        <v/>
      </c>
      <c r="K26" s="45" t="str">
        <f t="shared" ref="K26:L26" si="1">IF(E10&gt;0,E36*$E26/100,"")</f>
        <v/>
      </c>
      <c r="L26" s="44" t="str">
        <f t="shared" si="1"/>
        <v/>
      </c>
      <c r="M26" s="40"/>
    </row>
    <row r="27" spans="1:13" ht="15.75" thickBot="1" x14ac:dyDescent="0.3">
      <c r="A27" s="47"/>
      <c r="B27" s="48"/>
      <c r="C27" s="48"/>
      <c r="D27" s="49"/>
      <c r="E27" s="49"/>
      <c r="F27" s="49"/>
      <c r="G27" s="48"/>
      <c r="H27" s="48"/>
      <c r="I27" s="48"/>
      <c r="J27" s="48"/>
      <c r="K27" s="48"/>
      <c r="L27" s="48"/>
      <c r="M27" s="51"/>
    </row>
    <row r="28" spans="1:13" ht="15.75" thickBot="1" x14ac:dyDescent="0.3"/>
    <row r="29" spans="1:13" x14ac:dyDescent="0.25">
      <c r="A29" s="30"/>
      <c r="B29" s="31"/>
      <c r="C29" s="31"/>
      <c r="D29" s="33"/>
      <c r="E29" s="33"/>
      <c r="F29" s="33"/>
      <c r="G29" s="31"/>
      <c r="H29" s="31"/>
      <c r="I29" s="31"/>
      <c r="J29" s="31"/>
      <c r="K29" s="31"/>
      <c r="L29" s="31"/>
      <c r="M29" s="34"/>
    </row>
    <row r="30" spans="1:13" x14ac:dyDescent="0.25">
      <c r="A30" s="35"/>
      <c r="B30" s="36" t="s">
        <v>39</v>
      </c>
      <c r="C30" s="211"/>
      <c r="D30" s="38" t="s">
        <v>1</v>
      </c>
      <c r="E30" s="39" t="s">
        <v>32</v>
      </c>
      <c r="F30" s="38" t="s">
        <v>2</v>
      </c>
      <c r="G30" s="37"/>
      <c r="H30" s="37"/>
      <c r="I30" s="37"/>
      <c r="J30" s="37"/>
      <c r="K30" s="37"/>
      <c r="L30" s="37"/>
      <c r="M30" s="40"/>
    </row>
    <row r="31" spans="1:13" x14ac:dyDescent="0.25">
      <c r="A31" s="35"/>
      <c r="B31" s="203"/>
      <c r="C31" s="202"/>
      <c r="D31" s="38" t="s">
        <v>31</v>
      </c>
      <c r="E31" s="39" t="s">
        <v>31</v>
      </c>
      <c r="F31" s="38" t="s">
        <v>31</v>
      </c>
      <c r="G31" s="37"/>
      <c r="H31" s="37"/>
      <c r="I31" s="37"/>
      <c r="J31" s="37"/>
      <c r="K31" s="37"/>
      <c r="L31" s="37"/>
      <c r="M31" s="40"/>
    </row>
    <row r="32" spans="1:13" x14ac:dyDescent="0.25">
      <c r="A32" s="35"/>
      <c r="B32" s="37" t="s">
        <v>10</v>
      </c>
      <c r="C32" s="37" t="s">
        <v>41</v>
      </c>
      <c r="D32" s="44" t="str">
        <f>IF(D10&gt;0,(1-$E$22/100)*D10*1/(1+$E12),"")</f>
        <v/>
      </c>
      <c r="E32" s="45" t="str">
        <f t="shared" ref="E32:F32" si="2">IF(E10&gt;0,(1-$E$22/100)*E10*1/(1+$E12),"")</f>
        <v/>
      </c>
      <c r="F32" s="44" t="str">
        <f t="shared" si="2"/>
        <v/>
      </c>
      <c r="G32" s="37"/>
      <c r="H32" s="37"/>
      <c r="I32" s="37"/>
      <c r="J32" s="37"/>
      <c r="K32" s="37"/>
      <c r="L32" s="37"/>
      <c r="M32" s="40"/>
    </row>
    <row r="33" spans="1:17" x14ac:dyDescent="0.25">
      <c r="A33" s="35"/>
      <c r="B33" s="202"/>
      <c r="C33" s="202"/>
      <c r="D33" s="208"/>
      <c r="E33" s="212"/>
      <c r="F33" s="208"/>
      <c r="G33" s="37"/>
      <c r="H33" s="37"/>
      <c r="I33" s="37"/>
      <c r="J33" s="37"/>
      <c r="K33" s="37"/>
      <c r="L33" s="37"/>
      <c r="M33" s="40"/>
    </row>
    <row r="34" spans="1:17" x14ac:dyDescent="0.25">
      <c r="A34" s="35"/>
      <c r="B34" s="37" t="s">
        <v>11</v>
      </c>
      <c r="C34" s="37" t="s">
        <v>42</v>
      </c>
      <c r="D34" s="44" t="str">
        <f>IF(D10&gt;0,(1-$E$22/100)*D10*$E12/(1+$E12),"")</f>
        <v/>
      </c>
      <c r="E34" s="45" t="str">
        <f t="shared" ref="E34:F34" si="3">IF(E10&gt;0,(1-$E$22/100)*E10*$E12/(1+$E12),"")</f>
        <v/>
      </c>
      <c r="F34" s="44" t="str">
        <f t="shared" si="3"/>
        <v/>
      </c>
      <c r="G34" s="37"/>
      <c r="H34" s="37"/>
      <c r="I34" s="37"/>
      <c r="J34" s="37"/>
      <c r="K34" s="37"/>
      <c r="L34" s="37"/>
      <c r="M34" s="40"/>
    </row>
    <row r="35" spans="1:17" x14ac:dyDescent="0.25">
      <c r="A35" s="35"/>
      <c r="B35" s="202"/>
      <c r="C35" s="202"/>
      <c r="D35" s="208"/>
      <c r="E35" s="212"/>
      <c r="F35" s="208"/>
      <c r="G35" s="37"/>
      <c r="H35" s="37"/>
      <c r="I35" s="37"/>
      <c r="J35" s="37"/>
      <c r="K35" s="37"/>
      <c r="L35" s="37"/>
      <c r="M35" s="40"/>
    </row>
    <row r="36" spans="1:17" x14ac:dyDescent="0.25">
      <c r="A36" s="35"/>
      <c r="B36" s="37" t="s">
        <v>12</v>
      </c>
      <c r="C36" s="37" t="s">
        <v>40</v>
      </c>
      <c r="D36" s="44" t="str">
        <f>IF(D10&gt;0,(D32+D34)*$E$14/100,"")</f>
        <v/>
      </c>
      <c r="E36" s="45" t="str">
        <f t="shared" ref="E36:F36" si="4">IF(E10&gt;0,(E32+E34)*$E$14/100,"")</f>
        <v/>
      </c>
      <c r="F36" s="44" t="str">
        <f t="shared" si="4"/>
        <v/>
      </c>
      <c r="G36" s="37"/>
      <c r="H36" s="37"/>
      <c r="I36" s="37"/>
      <c r="J36" s="37"/>
      <c r="K36" s="37"/>
      <c r="L36" s="37"/>
      <c r="M36" s="40"/>
    </row>
    <row r="37" spans="1:17" ht="15.75" thickBot="1" x14ac:dyDescent="0.3">
      <c r="A37" s="47"/>
      <c r="B37" s="48"/>
      <c r="C37" s="48"/>
      <c r="D37" s="49"/>
      <c r="E37" s="49"/>
      <c r="F37" s="49"/>
      <c r="G37" s="48"/>
      <c r="H37" s="48"/>
      <c r="I37" s="48"/>
      <c r="J37" s="48"/>
      <c r="K37" s="48"/>
      <c r="L37" s="48"/>
      <c r="M37" s="51"/>
    </row>
    <row r="38" spans="1:17" ht="15.75" thickBot="1" x14ac:dyDescent="0.3"/>
    <row r="39" spans="1:17" x14ac:dyDescent="0.25">
      <c r="A39" s="30"/>
      <c r="B39" s="31"/>
      <c r="C39" s="31"/>
      <c r="D39" s="33"/>
      <c r="E39" s="33"/>
      <c r="F39" s="33"/>
      <c r="G39" s="31"/>
      <c r="H39" s="31"/>
      <c r="I39" s="31"/>
      <c r="J39" s="31"/>
      <c r="K39" s="31"/>
      <c r="L39" s="31"/>
      <c r="M39" s="34"/>
    </row>
    <row r="40" spans="1:17" x14ac:dyDescent="0.25">
      <c r="A40" s="35"/>
      <c r="B40" s="36" t="s">
        <v>45</v>
      </c>
      <c r="C40" s="37"/>
      <c r="D40" s="38"/>
      <c r="E40" s="38"/>
      <c r="F40" s="38"/>
      <c r="G40" s="215"/>
      <c r="H40" s="213" t="s">
        <v>77</v>
      </c>
      <c r="I40" s="204"/>
      <c r="J40" s="44" t="str">
        <f>IF(E42&gt;0,E42*E5/1000,"")</f>
        <v/>
      </c>
      <c r="K40" s="206"/>
      <c r="L40" s="206"/>
      <c r="M40" s="40"/>
    </row>
    <row r="41" spans="1:17" x14ac:dyDescent="0.25">
      <c r="A41" s="35"/>
      <c r="B41" s="37"/>
      <c r="C41" s="37"/>
      <c r="D41" s="37"/>
      <c r="E41" s="38"/>
      <c r="F41" s="38"/>
      <c r="G41" s="206"/>
      <c r="H41" s="206"/>
      <c r="I41" s="206"/>
      <c r="J41" s="206"/>
      <c r="K41" s="206"/>
      <c r="L41" s="206"/>
      <c r="M41" s="40"/>
    </row>
    <row r="42" spans="1:17" x14ac:dyDescent="0.25">
      <c r="A42" s="35"/>
      <c r="B42" s="37" t="s">
        <v>13</v>
      </c>
      <c r="C42" s="37" t="s">
        <v>46</v>
      </c>
      <c r="D42" s="38"/>
      <c r="E42" s="54"/>
      <c r="F42" s="38"/>
      <c r="G42" s="215"/>
      <c r="H42" s="41" t="s">
        <v>78</v>
      </c>
      <c r="I42" s="207"/>
      <c r="J42" s="44" t="str">
        <f>IF(AND(E42&gt;0,E44&gt;0,E46&gt;0),J40*1/(1+E44)-J46*E16/100,"")</f>
        <v/>
      </c>
      <c r="K42" s="207"/>
      <c r="L42" s="206"/>
      <c r="M42" s="40"/>
      <c r="O42" s="28"/>
      <c r="P42" s="28"/>
    </row>
    <row r="43" spans="1:17" x14ac:dyDescent="0.25">
      <c r="A43" s="35"/>
      <c r="B43" s="37"/>
      <c r="C43" s="37"/>
      <c r="D43" s="38"/>
      <c r="E43" s="46"/>
      <c r="F43" s="38"/>
      <c r="G43" s="209"/>
      <c r="H43" s="210"/>
      <c r="I43" s="210"/>
      <c r="J43" s="213"/>
      <c r="K43" s="210"/>
      <c r="L43" s="206"/>
      <c r="M43" s="40"/>
      <c r="O43" s="9"/>
      <c r="P43" s="9"/>
      <c r="Q43" s="9"/>
    </row>
    <row r="44" spans="1:17" x14ac:dyDescent="0.25">
      <c r="A44" s="35"/>
      <c r="B44" s="37" t="s">
        <v>14</v>
      </c>
      <c r="C44" s="37" t="s">
        <v>47</v>
      </c>
      <c r="D44" s="38"/>
      <c r="E44" s="55"/>
      <c r="F44" s="38"/>
      <c r="G44" s="215"/>
      <c r="H44" s="41" t="s">
        <v>79</v>
      </c>
      <c r="I44" s="210"/>
      <c r="J44" s="44" t="str">
        <f>IF(AND(E42&gt;0,E44&gt;0,E46&gt;0),J40*E44/(1+E44)-J46*(1-E16/100),"")</f>
        <v/>
      </c>
      <c r="K44" s="210"/>
      <c r="L44" s="206"/>
      <c r="M44" s="40"/>
      <c r="O44" s="9"/>
      <c r="P44" s="9"/>
      <c r="Q44" s="9"/>
    </row>
    <row r="45" spans="1:17" x14ac:dyDescent="0.25">
      <c r="A45" s="35"/>
      <c r="B45" s="37"/>
      <c r="C45" s="37"/>
      <c r="D45" s="38"/>
      <c r="E45" s="46"/>
      <c r="F45" s="38"/>
      <c r="G45" s="209"/>
      <c r="H45" s="210"/>
      <c r="I45" s="210"/>
      <c r="J45" s="213"/>
      <c r="K45" s="207"/>
      <c r="L45" s="206"/>
      <c r="M45" s="40"/>
    </row>
    <row r="46" spans="1:17" x14ac:dyDescent="0.25">
      <c r="A46" s="35"/>
      <c r="B46" s="37" t="s">
        <v>15</v>
      </c>
      <c r="C46" s="37" t="s">
        <v>115</v>
      </c>
      <c r="D46" s="38"/>
      <c r="E46" s="54"/>
      <c r="F46" s="38"/>
      <c r="G46" s="215"/>
      <c r="H46" s="41" t="s">
        <v>80</v>
      </c>
      <c r="I46" s="206"/>
      <c r="J46" s="44" t="str">
        <f>IF(AND(E42&gt;0,E46&gt;0),J40*E46/100,"")</f>
        <v/>
      </c>
      <c r="K46" s="206"/>
      <c r="L46" s="206"/>
      <c r="M46" s="40"/>
    </row>
    <row r="47" spans="1:17" ht="15.75" thickBot="1" x14ac:dyDescent="0.3">
      <c r="A47" s="47"/>
      <c r="B47" s="48"/>
      <c r="C47" s="48"/>
      <c r="D47" s="49"/>
      <c r="E47" s="50"/>
      <c r="F47" s="49"/>
      <c r="G47" s="48"/>
      <c r="H47" s="49"/>
      <c r="I47" s="48"/>
      <c r="J47" s="48"/>
      <c r="K47" s="48"/>
      <c r="L47" s="48"/>
      <c r="M47" s="51"/>
    </row>
    <row r="48" spans="1:17" ht="15.75" thickBot="1" x14ac:dyDescent="0.3">
      <c r="E48" s="8"/>
      <c r="H48" s="6"/>
    </row>
    <row r="49" spans="1:15" x14ac:dyDescent="0.25">
      <c r="A49" s="30"/>
      <c r="B49" s="31"/>
      <c r="C49" s="31"/>
      <c r="D49" s="33"/>
      <c r="E49" s="52"/>
      <c r="F49" s="33"/>
      <c r="G49" s="31"/>
      <c r="H49" s="33"/>
      <c r="I49" s="31"/>
      <c r="J49" s="31"/>
      <c r="K49" s="31"/>
      <c r="L49" s="31"/>
      <c r="M49" s="34"/>
    </row>
    <row r="50" spans="1:15" x14ac:dyDescent="0.25">
      <c r="A50" s="35"/>
      <c r="B50" s="36" t="s">
        <v>48</v>
      </c>
      <c r="C50" s="37"/>
      <c r="D50" s="38" t="s">
        <v>1</v>
      </c>
      <c r="E50" s="39" t="s">
        <v>32</v>
      </c>
      <c r="F50" s="38" t="s">
        <v>2</v>
      </c>
      <c r="G50" s="37"/>
      <c r="H50" s="38" t="s">
        <v>1</v>
      </c>
      <c r="I50" s="39" t="s">
        <v>32</v>
      </c>
      <c r="J50" s="38" t="s">
        <v>2</v>
      </c>
      <c r="K50" s="37"/>
      <c r="L50" s="37"/>
      <c r="M50" s="40"/>
    </row>
    <row r="51" spans="1:15" x14ac:dyDescent="0.25">
      <c r="A51" s="35"/>
      <c r="B51" s="37"/>
      <c r="C51" s="37"/>
      <c r="D51" s="38" t="s">
        <v>31</v>
      </c>
      <c r="E51" s="39" t="s">
        <v>31</v>
      </c>
      <c r="F51" s="38" t="s">
        <v>31</v>
      </c>
      <c r="G51" s="37"/>
      <c r="H51" s="38" t="s">
        <v>31</v>
      </c>
      <c r="I51" s="39" t="s">
        <v>31</v>
      </c>
      <c r="J51" s="38" t="s">
        <v>31</v>
      </c>
      <c r="K51" s="37"/>
      <c r="L51" s="37"/>
      <c r="M51" s="40"/>
    </row>
    <row r="52" spans="1:15" x14ac:dyDescent="0.25">
      <c r="A52" s="35"/>
      <c r="B52" s="37" t="s">
        <v>16</v>
      </c>
      <c r="C52" s="37" t="s">
        <v>81</v>
      </c>
      <c r="D52" s="44" t="str">
        <f>IF(D36="","", D36*(1-$E$26/100)-$J$46)</f>
        <v/>
      </c>
      <c r="E52" s="45" t="str">
        <f>IF(E36="","", E36*(1-$E$26/100)-$J$46)</f>
        <v/>
      </c>
      <c r="F52" s="44" t="str">
        <f>IF(F36="","", F36*(1-$E$26/100)-$J$46)</f>
        <v/>
      </c>
      <c r="G52" s="41" t="s">
        <v>49</v>
      </c>
      <c r="H52" s="61" t="str">
        <f>IF(D10&gt;0,D52/D58,"")</f>
        <v/>
      </c>
      <c r="I52" s="62" t="str">
        <f>IF(E10&gt;0,E52/E58,"")</f>
        <v/>
      </c>
      <c r="J52" s="61" t="str">
        <f>IF(F10&gt;0,F52/F58,"")</f>
        <v/>
      </c>
      <c r="K52" s="37"/>
      <c r="L52" s="37"/>
      <c r="M52" s="40"/>
    </row>
    <row r="53" spans="1:15" x14ac:dyDescent="0.25">
      <c r="A53" s="35"/>
      <c r="B53" s="37"/>
      <c r="C53" s="37"/>
      <c r="D53" s="38"/>
      <c r="E53" s="214"/>
      <c r="F53" s="38"/>
      <c r="G53" s="37"/>
      <c r="H53" s="37"/>
      <c r="I53" s="38"/>
      <c r="J53" s="37"/>
      <c r="K53" s="37"/>
      <c r="L53" s="37"/>
      <c r="M53" s="40"/>
      <c r="O53" s="10"/>
    </row>
    <row r="54" spans="1:15" x14ac:dyDescent="0.25">
      <c r="A54" s="35"/>
      <c r="B54" s="37" t="s">
        <v>17</v>
      </c>
      <c r="C54" s="37" t="s">
        <v>82</v>
      </c>
      <c r="D54" s="44" t="str">
        <f>IF(D32="","",D32*(1-$E$24/100)-$J42)</f>
        <v/>
      </c>
      <c r="E54" s="45" t="str">
        <f>IF(E32="","",E32*(1-$E$24/100)-$J42)</f>
        <v/>
      </c>
      <c r="F54" s="44" t="str">
        <f>IF(F32="","",F32*(1-$E$24/100)-$J42)</f>
        <v/>
      </c>
      <c r="G54" s="41" t="s">
        <v>50</v>
      </c>
      <c r="H54" s="61" t="str">
        <f>IF(D10&gt;0,D54/(D54+D56),"")</f>
        <v/>
      </c>
      <c r="I54" s="62" t="str">
        <f>IF(E10&gt;0,E54/(E54+E56),"")</f>
        <v/>
      </c>
      <c r="J54" s="61" t="str">
        <f>IF(F10&gt;0,F54/(F54+F56),"")</f>
        <v/>
      </c>
      <c r="K54" s="37"/>
      <c r="L54" s="37"/>
      <c r="M54" s="40"/>
    </row>
    <row r="55" spans="1:15" x14ac:dyDescent="0.25">
      <c r="A55" s="35"/>
      <c r="B55" s="37"/>
      <c r="C55" s="37"/>
      <c r="D55" s="38"/>
      <c r="E55" s="214"/>
      <c r="F55" s="38"/>
      <c r="G55" s="37"/>
      <c r="H55" s="38"/>
      <c r="I55" s="37"/>
      <c r="J55" s="37"/>
      <c r="K55" s="37"/>
      <c r="L55" s="37"/>
      <c r="M55" s="40"/>
    </row>
    <row r="56" spans="1:15" x14ac:dyDescent="0.25">
      <c r="A56" s="35"/>
      <c r="B56" s="37" t="s">
        <v>18</v>
      </c>
      <c r="C56" s="37" t="s">
        <v>83</v>
      </c>
      <c r="D56" s="44" t="str">
        <f>IF(D34="","",D34*(1-$E$24/100)-$J44)</f>
        <v/>
      </c>
      <c r="E56" s="45" t="str">
        <f>IF(E34="","",E34*(1-$E$24/100)-$J44)</f>
        <v/>
      </c>
      <c r="F56" s="44" t="str">
        <f>IF(F34="","",F34*(1-$E$24/100)-$J44)</f>
        <v/>
      </c>
      <c r="G56" s="41" t="s">
        <v>51</v>
      </c>
      <c r="H56" s="42" t="str">
        <f>IF(D10&gt;0,D58/E5*1000,"")</f>
        <v/>
      </c>
      <c r="I56" s="216" t="str">
        <f>IF(E10&gt;0,E58/E5*1000,"")</f>
        <v/>
      </c>
      <c r="J56" s="42" t="str">
        <f>IF(F10&gt;0,F58/E5*1000,"")</f>
        <v/>
      </c>
      <c r="K56" s="37"/>
      <c r="L56" s="37"/>
      <c r="M56" s="40"/>
    </row>
    <row r="57" spans="1:15" x14ac:dyDescent="0.25">
      <c r="A57" s="35"/>
      <c r="B57" s="37"/>
      <c r="C57" s="37"/>
      <c r="D57" s="38"/>
      <c r="E57" s="39"/>
      <c r="F57" s="38"/>
      <c r="G57" s="37"/>
      <c r="H57" s="37"/>
      <c r="I57" s="37"/>
      <c r="J57" s="37"/>
      <c r="K57" s="37"/>
      <c r="L57" s="37"/>
      <c r="M57" s="40"/>
    </row>
    <row r="58" spans="1:15" x14ac:dyDescent="0.25">
      <c r="A58" s="35"/>
      <c r="B58" s="37" t="s">
        <v>19</v>
      </c>
      <c r="C58" s="37" t="s">
        <v>84</v>
      </c>
      <c r="D58" s="44" t="str">
        <f>IF(D56="","",D52+D54+D56)</f>
        <v/>
      </c>
      <c r="E58" s="45" t="str">
        <f t="shared" ref="E58:F58" si="5">IF(E56="","",E52+E54+E56)</f>
        <v/>
      </c>
      <c r="F58" s="44" t="str">
        <f t="shared" si="5"/>
        <v/>
      </c>
      <c r="G58" s="37"/>
      <c r="H58" s="37"/>
      <c r="I58" s="37"/>
      <c r="J58" s="37"/>
      <c r="K58" s="37"/>
      <c r="L58" s="37"/>
      <c r="M58" s="40"/>
    </row>
    <row r="59" spans="1:15" ht="15.75" thickBot="1" x14ac:dyDescent="0.3">
      <c r="A59" s="47"/>
      <c r="B59" s="48"/>
      <c r="C59" s="48"/>
      <c r="D59" s="63"/>
      <c r="E59" s="63"/>
      <c r="F59" s="63"/>
      <c r="G59" s="48"/>
      <c r="H59" s="48"/>
      <c r="I59" s="48"/>
      <c r="J59" s="48"/>
      <c r="K59" s="48"/>
      <c r="L59" s="48"/>
      <c r="M59" s="51"/>
    </row>
    <row r="60" spans="1:15" ht="15.75" thickBot="1" x14ac:dyDescent="0.3">
      <c r="D60" s="11"/>
      <c r="E60" s="11"/>
      <c r="F60" s="11"/>
    </row>
    <row r="61" spans="1:15" x14ac:dyDescent="0.25">
      <c r="A61" s="30"/>
      <c r="B61" s="31"/>
      <c r="C61" s="31"/>
      <c r="D61" s="64"/>
      <c r="E61" s="64"/>
      <c r="F61" s="64"/>
      <c r="G61" s="31"/>
      <c r="H61" s="31"/>
      <c r="I61" s="31"/>
      <c r="J61" s="31"/>
      <c r="K61" s="31"/>
      <c r="L61" s="31"/>
      <c r="M61" s="34"/>
    </row>
    <row r="62" spans="1:15" x14ac:dyDescent="0.25">
      <c r="A62" s="35"/>
      <c r="B62" s="36" t="s">
        <v>52</v>
      </c>
      <c r="C62" s="37"/>
      <c r="D62" s="38" t="s">
        <v>1</v>
      </c>
      <c r="E62" s="39" t="s">
        <v>32</v>
      </c>
      <c r="F62" s="38" t="s">
        <v>2</v>
      </c>
      <c r="G62" s="37"/>
      <c r="H62" s="37"/>
      <c r="I62" s="37"/>
      <c r="J62" s="37"/>
      <c r="K62" s="37"/>
      <c r="L62" s="37"/>
      <c r="M62" s="40"/>
    </row>
    <row r="63" spans="1:15" x14ac:dyDescent="0.25">
      <c r="A63" s="35"/>
      <c r="B63" s="37"/>
      <c r="C63" s="37"/>
      <c r="D63" s="38" t="s">
        <v>31</v>
      </c>
      <c r="E63" s="39" t="s">
        <v>31</v>
      </c>
      <c r="F63" s="38" t="s">
        <v>31</v>
      </c>
      <c r="G63" s="37"/>
      <c r="H63" s="37"/>
      <c r="I63" s="37"/>
      <c r="J63" s="37"/>
      <c r="K63" s="37"/>
      <c r="L63" s="37"/>
      <c r="M63" s="40"/>
    </row>
    <row r="64" spans="1:15" x14ac:dyDescent="0.25">
      <c r="A64" s="35"/>
      <c r="B64" s="37" t="s">
        <v>23</v>
      </c>
      <c r="C64" s="37" t="s">
        <v>85</v>
      </c>
      <c r="D64" s="44" t="str">
        <f>IF(D10&gt;0,D56+D54+D52/2,"")</f>
        <v/>
      </c>
      <c r="E64" s="45" t="str">
        <f>IF(E10&gt;0,E56+E54+E52/2,"")</f>
        <v/>
      </c>
      <c r="F64" s="44" t="str">
        <f>IF(F10&gt;0,F56+F54+F52/2,"")</f>
        <v/>
      </c>
      <c r="G64" s="37"/>
      <c r="H64" s="37"/>
      <c r="I64" s="37"/>
      <c r="J64" s="37"/>
      <c r="K64" s="37"/>
      <c r="L64" s="37"/>
      <c r="M64" s="40"/>
    </row>
    <row r="65" spans="1:13" x14ac:dyDescent="0.25">
      <c r="A65" s="35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40"/>
    </row>
    <row r="66" spans="1:13" x14ac:dyDescent="0.25">
      <c r="A66" s="35"/>
      <c r="B66" s="37" t="s">
        <v>24</v>
      </c>
      <c r="C66" s="37" t="s">
        <v>53</v>
      </c>
      <c r="D66" s="37"/>
      <c r="E66" s="56"/>
      <c r="F66" s="37" t="s">
        <v>54</v>
      </c>
      <c r="G66" s="37"/>
      <c r="H66" s="37"/>
      <c r="I66" s="37"/>
      <c r="J66" s="37"/>
      <c r="K66" s="37"/>
      <c r="L66" s="37"/>
      <c r="M66" s="40"/>
    </row>
    <row r="67" spans="1:13" x14ac:dyDescent="0.25">
      <c r="A67" s="35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40"/>
    </row>
    <row r="68" spans="1:13" x14ac:dyDescent="0.25">
      <c r="A68" s="35"/>
      <c r="B68" s="37" t="s">
        <v>25</v>
      </c>
      <c r="C68" s="37" t="s">
        <v>86</v>
      </c>
      <c r="D68" s="44" t="str">
        <f>IF(E66&gt;0,100*D64/E66,"")</f>
        <v/>
      </c>
      <c r="E68" s="45" t="str">
        <f>IF(E66&gt;0,100*E64/E66,"")</f>
        <v/>
      </c>
      <c r="F68" s="44" t="str">
        <f>IF(E66&gt;0,100*F64/E66,"")</f>
        <v/>
      </c>
      <c r="G68" s="37"/>
      <c r="H68" s="37"/>
      <c r="I68" s="37"/>
      <c r="J68" s="37"/>
      <c r="K68" s="37"/>
      <c r="L68" s="37"/>
      <c r="M68" s="40"/>
    </row>
    <row r="69" spans="1:13" ht="15.75" thickBot="1" x14ac:dyDescent="0.3">
      <c r="A69" s="47"/>
      <c r="B69" s="48"/>
      <c r="C69" s="48"/>
      <c r="D69" s="63"/>
      <c r="E69" s="65"/>
      <c r="F69" s="63"/>
      <c r="G69" s="48"/>
      <c r="H69" s="48"/>
      <c r="I69" s="48"/>
      <c r="J69" s="48"/>
      <c r="K69" s="48"/>
      <c r="L69" s="48"/>
      <c r="M69" s="51"/>
    </row>
    <row r="70" spans="1:13" ht="15.75" thickBot="1" x14ac:dyDescent="0.3">
      <c r="D70" s="11"/>
      <c r="E70" s="11"/>
      <c r="F70" s="11"/>
    </row>
    <row r="71" spans="1:13" x14ac:dyDescent="0.25">
      <c r="A71" s="30"/>
      <c r="B71" s="31"/>
      <c r="C71" s="31"/>
      <c r="D71" s="64"/>
      <c r="E71" s="64"/>
      <c r="F71" s="64"/>
      <c r="G71" s="31"/>
      <c r="H71" s="31"/>
      <c r="I71" s="31"/>
      <c r="J71" s="31"/>
      <c r="K71" s="31"/>
      <c r="L71" s="31"/>
      <c r="M71" s="34"/>
    </row>
    <row r="72" spans="1:13" x14ac:dyDescent="0.25">
      <c r="A72" s="35"/>
      <c r="B72" s="36" t="s">
        <v>55</v>
      </c>
      <c r="C72" s="37"/>
      <c r="D72" s="66"/>
      <c r="E72" s="66"/>
      <c r="F72" s="66"/>
      <c r="G72" s="37"/>
      <c r="H72" s="37"/>
      <c r="I72" s="37"/>
      <c r="J72" s="37"/>
      <c r="K72" s="37"/>
      <c r="L72" s="37"/>
      <c r="M72" s="40"/>
    </row>
    <row r="73" spans="1:13" x14ac:dyDescent="0.25">
      <c r="A73" s="35"/>
      <c r="B73" s="37"/>
      <c r="C73" s="37"/>
      <c r="D73" s="66"/>
      <c r="E73" s="66"/>
      <c r="F73" s="66"/>
      <c r="G73" s="37"/>
      <c r="H73" s="37"/>
      <c r="I73" s="37"/>
      <c r="J73" s="37"/>
      <c r="K73" s="37"/>
      <c r="L73" s="37"/>
      <c r="M73" s="40"/>
    </row>
    <row r="74" spans="1:13" x14ac:dyDescent="0.25">
      <c r="A74" s="35"/>
      <c r="B74" s="37" t="s">
        <v>26</v>
      </c>
      <c r="C74" s="37" t="s">
        <v>56</v>
      </c>
      <c r="D74" s="66"/>
      <c r="E74" s="69"/>
      <c r="F74" s="66"/>
      <c r="G74" s="37"/>
      <c r="H74" s="37"/>
      <c r="I74" s="37"/>
      <c r="J74" s="37"/>
      <c r="K74" s="37"/>
      <c r="L74" s="37"/>
      <c r="M74" s="40"/>
    </row>
    <row r="75" spans="1:13" x14ac:dyDescent="0.25">
      <c r="A75" s="35"/>
      <c r="B75" s="37"/>
      <c r="C75" s="37"/>
      <c r="D75" s="66"/>
      <c r="E75" s="66"/>
      <c r="F75" s="66"/>
      <c r="G75" s="37"/>
      <c r="H75" s="37"/>
      <c r="I75" s="37"/>
      <c r="J75" s="37"/>
      <c r="K75" s="37"/>
      <c r="L75" s="37"/>
      <c r="M75" s="40"/>
    </row>
    <row r="76" spans="1:13" x14ac:dyDescent="0.25">
      <c r="A76" s="35"/>
      <c r="B76" s="37" t="s">
        <v>27</v>
      </c>
      <c r="C76" s="37" t="s">
        <v>57</v>
      </c>
      <c r="D76" s="66"/>
      <c r="E76" s="45" t="str">
        <f>IF(E78&gt;0,E74/E78*100,"")</f>
        <v/>
      </c>
      <c r="F76" s="66"/>
      <c r="G76" s="37"/>
      <c r="H76" s="37"/>
      <c r="I76" s="37"/>
      <c r="J76" s="37"/>
      <c r="K76" s="37"/>
      <c r="L76" s="37"/>
      <c r="M76" s="40"/>
    </row>
    <row r="77" spans="1:13" x14ac:dyDescent="0.25">
      <c r="A77" s="35"/>
      <c r="B77" s="37"/>
      <c r="C77" s="37"/>
      <c r="D77" s="66"/>
      <c r="E77" s="66"/>
      <c r="F77" s="66"/>
      <c r="G77" s="37"/>
      <c r="H77" s="37"/>
      <c r="I77" s="37"/>
      <c r="J77" s="37"/>
      <c r="K77" s="37"/>
      <c r="L77" s="37"/>
      <c r="M77" s="40"/>
    </row>
    <row r="78" spans="1:13" x14ac:dyDescent="0.25">
      <c r="A78" s="35"/>
      <c r="B78" s="37" t="s">
        <v>28</v>
      </c>
      <c r="C78" s="37" t="s">
        <v>58</v>
      </c>
      <c r="D78" s="67"/>
      <c r="E78" s="69"/>
      <c r="F78" s="67"/>
      <c r="G78" s="37"/>
      <c r="H78" s="37"/>
      <c r="I78" s="37"/>
      <c r="J78" s="37"/>
      <c r="K78" s="37"/>
      <c r="L78" s="37"/>
      <c r="M78" s="40"/>
    </row>
    <row r="79" spans="1:13" ht="15.75" thickBot="1" x14ac:dyDescent="0.3">
      <c r="A79" s="47"/>
      <c r="B79" s="48"/>
      <c r="C79" s="48"/>
      <c r="D79" s="68"/>
      <c r="E79" s="68"/>
      <c r="F79" s="68"/>
      <c r="G79" s="48"/>
      <c r="H79" s="48"/>
      <c r="I79" s="48"/>
      <c r="J79" s="48"/>
      <c r="K79" s="48"/>
      <c r="L79" s="48"/>
      <c r="M79" s="51"/>
    </row>
    <row r="80" spans="1:13" x14ac:dyDescent="0.25">
      <c r="D80" s="12"/>
      <c r="E80" s="12"/>
      <c r="F80" s="12"/>
    </row>
    <row r="81" spans="2:6" x14ac:dyDescent="0.25">
      <c r="D81" s="12"/>
      <c r="E81" s="12"/>
      <c r="F81" s="12"/>
    </row>
    <row r="82" spans="2:6" x14ac:dyDescent="0.25">
      <c r="B82" s="13" t="s">
        <v>59</v>
      </c>
      <c r="D82" s="12"/>
      <c r="E82" s="12"/>
      <c r="F82" s="12"/>
    </row>
    <row r="83" spans="2:6" x14ac:dyDescent="0.25">
      <c r="D83" s="12"/>
      <c r="E83" s="12"/>
      <c r="F83" s="12"/>
    </row>
    <row r="84" spans="2:6" x14ac:dyDescent="0.25">
      <c r="B84" s="71"/>
      <c r="C84" s="14" t="s">
        <v>60</v>
      </c>
      <c r="D84" s="2"/>
      <c r="E84" s="2"/>
      <c r="F84" s="2"/>
    </row>
    <row r="85" spans="2:6" x14ac:dyDescent="0.25">
      <c r="B85" s="70"/>
      <c r="C85" s="14" t="s">
        <v>61</v>
      </c>
      <c r="D85" s="2"/>
      <c r="E85" s="2"/>
      <c r="F85" s="2"/>
    </row>
    <row r="86" spans="2:6" x14ac:dyDescent="0.25">
      <c r="D86" s="12"/>
      <c r="E86" s="12"/>
      <c r="F86" s="12"/>
    </row>
    <row r="87" spans="2:6" x14ac:dyDescent="0.25">
      <c r="B87" s="2" t="s">
        <v>20</v>
      </c>
      <c r="C87" s="2" t="s">
        <v>118</v>
      </c>
      <c r="D87" s="11"/>
      <c r="E87" s="11"/>
      <c r="F87" s="11"/>
    </row>
    <row r="88" spans="2:6" x14ac:dyDescent="0.25">
      <c r="B88" s="2" t="s">
        <v>21</v>
      </c>
      <c r="C88" s="2" t="s">
        <v>63</v>
      </c>
      <c r="D88" s="11"/>
      <c r="E88" s="11"/>
      <c r="F88" s="11"/>
    </row>
    <row r="89" spans="2:6" x14ac:dyDescent="0.25">
      <c r="C89" s="16" t="s">
        <v>64</v>
      </c>
      <c r="D89" s="11"/>
      <c r="E89" s="11"/>
      <c r="F89" s="11"/>
    </row>
    <row r="90" spans="2:6" x14ac:dyDescent="0.25">
      <c r="C90" s="16" t="s">
        <v>65</v>
      </c>
      <c r="D90" s="11"/>
      <c r="E90" s="11"/>
      <c r="F90" s="11"/>
    </row>
    <row r="91" spans="2:6" x14ac:dyDescent="0.25">
      <c r="B91" s="16" t="s">
        <v>4</v>
      </c>
      <c r="C91" s="16" t="s">
        <v>66</v>
      </c>
      <c r="D91" s="2"/>
      <c r="E91" s="2"/>
      <c r="F91" s="2"/>
    </row>
    <row r="92" spans="2:6" x14ac:dyDescent="0.25">
      <c r="B92" s="16" t="s">
        <v>5</v>
      </c>
      <c r="C92" s="16" t="s">
        <v>67</v>
      </c>
    </row>
    <row r="93" spans="2:6" x14ac:dyDescent="0.25">
      <c r="B93" s="16" t="s">
        <v>6</v>
      </c>
      <c r="C93" s="16" t="s">
        <v>68</v>
      </c>
    </row>
    <row r="94" spans="2:6" x14ac:dyDescent="0.25">
      <c r="B94" s="16" t="s">
        <v>7</v>
      </c>
      <c r="C94" s="16" t="s">
        <v>69</v>
      </c>
      <c r="D94" s="16"/>
      <c r="E94" s="2"/>
      <c r="F94" s="2"/>
    </row>
    <row r="95" spans="2:6" x14ac:dyDescent="0.25">
      <c r="B95" s="16"/>
      <c r="C95" s="16" t="s">
        <v>72</v>
      </c>
      <c r="D95" s="16"/>
      <c r="E95" s="2"/>
      <c r="F95" s="2"/>
    </row>
    <row r="96" spans="2:6" x14ac:dyDescent="0.25">
      <c r="B96" s="16" t="s">
        <v>8</v>
      </c>
      <c r="C96" s="16" t="s">
        <v>70</v>
      </c>
      <c r="D96" s="16"/>
      <c r="E96" s="2"/>
      <c r="F96" s="2"/>
    </row>
    <row r="97" spans="2:6" x14ac:dyDescent="0.25">
      <c r="B97" s="16"/>
      <c r="C97" s="16" t="s">
        <v>71</v>
      </c>
      <c r="D97" s="16"/>
      <c r="E97" s="2"/>
      <c r="F97" s="2"/>
    </row>
    <row r="98" spans="2:6" x14ac:dyDescent="0.25">
      <c r="B98" s="16" t="s">
        <v>9</v>
      </c>
      <c r="C98" s="16" t="s">
        <v>73</v>
      </c>
      <c r="D98" s="16"/>
      <c r="E98" s="2"/>
      <c r="F98" s="2"/>
    </row>
    <row r="99" spans="2:6" x14ac:dyDescent="0.25">
      <c r="B99" s="16"/>
      <c r="C99" s="16" t="s">
        <v>71</v>
      </c>
      <c r="D99" s="16"/>
      <c r="E99" s="2"/>
      <c r="F99" s="2"/>
    </row>
    <row r="100" spans="2:6" x14ac:dyDescent="0.25">
      <c r="B100" s="16" t="s">
        <v>10</v>
      </c>
      <c r="C100" s="16" t="s">
        <v>88</v>
      </c>
      <c r="D100" s="16"/>
      <c r="E100" s="2"/>
      <c r="F100" s="2"/>
    </row>
    <row r="101" spans="2:6" x14ac:dyDescent="0.25">
      <c r="B101" s="16"/>
      <c r="C101" s="16" t="s">
        <v>89</v>
      </c>
      <c r="D101" s="16"/>
      <c r="E101" s="2"/>
      <c r="F101" s="2"/>
    </row>
    <row r="102" spans="2:6" x14ac:dyDescent="0.25">
      <c r="B102" s="16" t="s">
        <v>11</v>
      </c>
      <c r="C102" s="16" t="s">
        <v>90</v>
      </c>
      <c r="D102" s="16"/>
      <c r="E102" s="2"/>
      <c r="F102" s="2"/>
    </row>
    <row r="103" spans="2:6" x14ac:dyDescent="0.25">
      <c r="B103" s="16"/>
      <c r="C103" s="16" t="s">
        <v>89</v>
      </c>
      <c r="D103" s="16"/>
      <c r="E103" s="2"/>
      <c r="F103" s="2"/>
    </row>
    <row r="104" spans="2:6" x14ac:dyDescent="0.25">
      <c r="B104" s="16" t="s">
        <v>12</v>
      </c>
      <c r="C104" s="16" t="s">
        <v>91</v>
      </c>
      <c r="D104" s="16"/>
      <c r="E104" s="2"/>
      <c r="F104" s="2"/>
    </row>
    <row r="105" spans="2:6" x14ac:dyDescent="0.25">
      <c r="B105" s="16"/>
      <c r="C105" s="16" t="s">
        <v>89</v>
      </c>
      <c r="D105" s="16"/>
      <c r="E105" s="2"/>
      <c r="F105" s="2"/>
    </row>
    <row r="106" spans="2:6" x14ac:dyDescent="0.25">
      <c r="B106" s="16" t="s">
        <v>13</v>
      </c>
      <c r="C106" s="16" t="s">
        <v>93</v>
      </c>
      <c r="D106" s="16"/>
      <c r="E106" s="2"/>
      <c r="F106" s="2"/>
    </row>
    <row r="107" spans="2:6" x14ac:dyDescent="0.25">
      <c r="B107" s="16"/>
      <c r="C107" s="16" t="s">
        <v>92</v>
      </c>
      <c r="D107" s="16"/>
      <c r="E107" s="2"/>
      <c r="F107" s="2"/>
    </row>
    <row r="108" spans="2:6" x14ac:dyDescent="0.25">
      <c r="B108" s="16" t="s">
        <v>14</v>
      </c>
      <c r="C108" s="16" t="s">
        <v>119</v>
      </c>
      <c r="D108" s="16"/>
      <c r="E108" s="2"/>
      <c r="F108" s="2"/>
    </row>
    <row r="109" spans="2:6" x14ac:dyDescent="0.25">
      <c r="B109" s="16"/>
      <c r="C109" s="16" t="s">
        <v>95</v>
      </c>
      <c r="D109" s="16"/>
      <c r="E109" s="2"/>
      <c r="F109" s="2"/>
    </row>
    <row r="110" spans="2:6" x14ac:dyDescent="0.25">
      <c r="B110" s="16" t="s">
        <v>15</v>
      </c>
      <c r="C110" s="16" t="s">
        <v>120</v>
      </c>
      <c r="D110" s="16"/>
      <c r="E110" s="2"/>
      <c r="F110" s="2"/>
    </row>
    <row r="111" spans="2:6" x14ac:dyDescent="0.25">
      <c r="B111" s="16"/>
      <c r="C111" s="16" t="s">
        <v>121</v>
      </c>
      <c r="D111" s="16"/>
      <c r="E111" s="2"/>
      <c r="F111" s="2"/>
    </row>
    <row r="112" spans="2:6" x14ac:dyDescent="0.25">
      <c r="B112" s="16" t="s">
        <v>16</v>
      </c>
      <c r="C112" s="16" t="s">
        <v>98</v>
      </c>
      <c r="D112" s="16"/>
      <c r="E112" s="2"/>
      <c r="F112" s="2"/>
    </row>
    <row r="113" spans="2:6" x14ac:dyDescent="0.25">
      <c r="B113" s="16" t="s">
        <v>17</v>
      </c>
      <c r="C113" s="16" t="s">
        <v>100</v>
      </c>
      <c r="D113" s="16"/>
      <c r="E113" s="2"/>
      <c r="F113" s="2"/>
    </row>
    <row r="114" spans="2:6" x14ac:dyDescent="0.25">
      <c r="B114" s="16" t="s">
        <v>18</v>
      </c>
      <c r="C114" s="16" t="s">
        <v>99</v>
      </c>
      <c r="D114" s="16"/>
      <c r="E114" s="2"/>
      <c r="F114" s="2"/>
    </row>
    <row r="115" spans="2:6" x14ac:dyDescent="0.25">
      <c r="B115" s="16" t="s">
        <v>19</v>
      </c>
      <c r="C115" s="16" t="s">
        <v>101</v>
      </c>
      <c r="D115" s="16"/>
      <c r="E115" s="2"/>
      <c r="F115" s="2"/>
    </row>
    <row r="116" spans="2:6" x14ac:dyDescent="0.25">
      <c r="B116" s="16" t="s">
        <v>23</v>
      </c>
      <c r="C116" s="16" t="s">
        <v>102</v>
      </c>
      <c r="D116" s="16"/>
      <c r="E116" s="2"/>
      <c r="F116" s="2"/>
    </row>
    <row r="117" spans="2:6" x14ac:dyDescent="0.25">
      <c r="B117" s="16" t="s">
        <v>24</v>
      </c>
      <c r="C117" s="16" t="s">
        <v>103</v>
      </c>
      <c r="D117" s="16"/>
      <c r="E117" s="2"/>
      <c r="F117" s="2"/>
    </row>
    <row r="118" spans="2:6" x14ac:dyDescent="0.25">
      <c r="B118" s="16" t="s">
        <v>25</v>
      </c>
      <c r="C118" s="16" t="s">
        <v>104</v>
      </c>
      <c r="D118" s="16"/>
      <c r="E118" s="2"/>
      <c r="F118" s="2"/>
    </row>
    <row r="119" spans="2:6" x14ac:dyDescent="0.25">
      <c r="B119" s="16" t="s">
        <v>26</v>
      </c>
      <c r="C119" s="16" t="s">
        <v>105</v>
      </c>
      <c r="D119" s="16"/>
      <c r="E119" s="2"/>
      <c r="F119" s="2"/>
    </row>
    <row r="120" spans="2:6" x14ac:dyDescent="0.25">
      <c r="C120" s="16" t="s">
        <v>106</v>
      </c>
      <c r="D120" s="16"/>
      <c r="E120" s="2"/>
      <c r="F120" s="2"/>
    </row>
    <row r="121" spans="2:6" x14ac:dyDescent="0.25">
      <c r="B121" s="16" t="s">
        <v>27</v>
      </c>
      <c r="C121" s="16" t="s">
        <v>108</v>
      </c>
      <c r="D121" s="16"/>
      <c r="E121" s="2"/>
      <c r="F121" s="2"/>
    </row>
    <row r="122" spans="2:6" x14ac:dyDescent="0.25">
      <c r="C122" s="16" t="s">
        <v>109</v>
      </c>
      <c r="D122" s="16"/>
      <c r="E122" s="2"/>
      <c r="F122" s="2"/>
    </row>
    <row r="123" spans="2:6" x14ac:dyDescent="0.25">
      <c r="B123" s="16" t="s">
        <v>28</v>
      </c>
      <c r="C123" s="16" t="s">
        <v>107</v>
      </c>
      <c r="D123" s="16"/>
      <c r="E123" s="2"/>
      <c r="F123" s="2"/>
    </row>
    <row r="124" spans="2:6" x14ac:dyDescent="0.25">
      <c r="B124" s="16"/>
      <c r="C124" s="16"/>
      <c r="D124" s="16"/>
      <c r="E124" s="2"/>
      <c r="F124" s="2"/>
    </row>
    <row r="125" spans="2:6" x14ac:dyDescent="0.25">
      <c r="B125" s="16"/>
      <c r="C125" s="16"/>
      <c r="D125" s="16"/>
      <c r="E125" s="2"/>
      <c r="F125" s="2"/>
    </row>
    <row r="126" spans="2:6" x14ac:dyDescent="0.25">
      <c r="B126" s="17" t="s">
        <v>110</v>
      </c>
      <c r="D126" s="2"/>
      <c r="E126" s="2"/>
      <c r="F126" s="2"/>
    </row>
    <row r="127" spans="2:6" x14ac:dyDescent="0.25">
      <c r="B127" s="2" t="s">
        <v>111</v>
      </c>
      <c r="D127" s="2"/>
      <c r="E127" s="2"/>
      <c r="F127" s="2"/>
    </row>
    <row r="128" spans="2:6" x14ac:dyDescent="0.25">
      <c r="B128" s="2" t="s">
        <v>112</v>
      </c>
      <c r="D128" s="2"/>
      <c r="E128" s="2"/>
      <c r="F128" s="2"/>
    </row>
    <row r="129" spans="2:6" x14ac:dyDescent="0.25">
      <c r="B129" s="2" t="s">
        <v>113</v>
      </c>
      <c r="D129" s="2"/>
      <c r="E129" s="2"/>
      <c r="F129" s="2"/>
    </row>
    <row r="130" spans="2:6" x14ac:dyDescent="0.25">
      <c r="B130" s="2" t="s">
        <v>114</v>
      </c>
      <c r="D130" s="2"/>
      <c r="E130" s="2"/>
      <c r="F130" s="2"/>
    </row>
    <row r="131" spans="2:6" x14ac:dyDescent="0.25">
      <c r="B131" s="2" t="s">
        <v>122</v>
      </c>
      <c r="D131" s="2"/>
      <c r="E131" s="2"/>
      <c r="F131" s="2"/>
    </row>
    <row r="132" spans="2:6" x14ac:dyDescent="0.25">
      <c r="B132" s="2" t="s">
        <v>123</v>
      </c>
      <c r="D132" s="2"/>
      <c r="E132" s="2"/>
      <c r="F132" s="2"/>
    </row>
    <row r="133" spans="2:6" x14ac:dyDescent="0.25">
      <c r="B133" s="2" t="s">
        <v>124</v>
      </c>
      <c r="D133" s="2"/>
      <c r="E133" s="2"/>
      <c r="F133" s="2"/>
    </row>
    <row r="134" spans="2:6" x14ac:dyDescent="0.25">
      <c r="B134" s="2" t="s">
        <v>125</v>
      </c>
      <c r="D134" s="2"/>
      <c r="E134" s="2"/>
      <c r="F134" s="2"/>
    </row>
    <row r="135" spans="2:6" x14ac:dyDescent="0.25">
      <c r="D135" s="2"/>
      <c r="E135" s="2"/>
      <c r="F135" s="2"/>
    </row>
    <row r="137" spans="2:6" x14ac:dyDescent="0.25">
      <c r="C137" s="18"/>
    </row>
  </sheetData>
  <mergeCells count="1">
    <mergeCell ref="B3:C3"/>
  </mergeCells>
  <pageMargins left="0.59055118110236227" right="0.19685039370078741" top="0.59055118110236227" bottom="0.39370078740157483" header="0.31496062992125984" footer="0.31496062992125984"/>
  <pageSetup paperSize="9" scale="54" orientation="portrait" r:id="rId1"/>
  <rowBreaks count="1" manualBreakCount="1">
    <brk id="7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Älgförvaltningsområde</vt:lpstr>
      <vt:lpstr>JVF1</vt:lpstr>
      <vt:lpstr>JVF2</vt:lpstr>
      <vt:lpstr>JVF3</vt:lpstr>
      <vt:lpstr>JVF4</vt:lpstr>
      <vt:lpstr>JVF5</vt:lpstr>
      <vt:lpstr>JVF6</vt:lpstr>
      <vt:lpstr>JVF7</vt:lpstr>
      <vt:lpstr>JVF8</vt:lpstr>
      <vt:lpstr>JVF9</vt:lpstr>
      <vt:lpstr>JVF10</vt:lpstr>
      <vt:lpstr>JVF11</vt:lpstr>
      <vt:lpstr>JVF12</vt:lpstr>
      <vt:lpstr>Jämförelse</vt:lpstr>
      <vt:lpstr>Jämförelse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2018-03-16T12:28:57Z</dcterms:created>
  <dcterms:modified xsi:type="dcterms:W3CDTF">2018-03-16T12:29:02Z</dcterms:modified>
</cp:coreProperties>
</file>